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869" activeTab="5"/>
  </bookViews>
  <sheets>
    <sheet name="Allgemein" sheetId="1" r:id="rId1"/>
    <sheet name="Doppel" sheetId="2" r:id="rId2"/>
    <sheet name="U13" sheetId="3" r:id="rId3"/>
    <sheet name="U15_G1" sheetId="4" r:id="rId4"/>
    <sheet name="U15_G2" sheetId="5" r:id="rId5"/>
    <sheet name="U15_Platz_1-4" sheetId="6" r:id="rId6"/>
    <sheet name="U15_Platz_5-8" sheetId="7" r:id="rId7"/>
  </sheets>
  <definedNames/>
  <calcPr fullCalcOnLoad="1"/>
</workbook>
</file>

<file path=xl/sharedStrings.xml><?xml version="1.0" encoding="utf-8"?>
<sst xmlns="http://schemas.openxmlformats.org/spreadsheetml/2006/main" count="641" uniqueCount="75">
  <si>
    <t>Nr</t>
  </si>
  <si>
    <t>Name</t>
  </si>
  <si>
    <t>Pkt</t>
  </si>
  <si>
    <t>Satz</t>
  </si>
  <si>
    <t>Platz</t>
  </si>
  <si>
    <t>:</t>
  </si>
  <si>
    <t>Erg.</t>
  </si>
  <si>
    <t>1. Runde</t>
  </si>
  <si>
    <t>2. Runde</t>
  </si>
  <si>
    <t>-</t>
  </si>
  <si>
    <t>3. Runde</t>
  </si>
  <si>
    <t>Tabelle</t>
  </si>
  <si>
    <t>Punkte</t>
  </si>
  <si>
    <t>Sätze</t>
  </si>
  <si>
    <t>Diff</t>
  </si>
  <si>
    <t>Gruppe 1</t>
  </si>
  <si>
    <t>Schmidt</t>
  </si>
  <si>
    <t>Datum:</t>
  </si>
  <si>
    <t>Teilnehmer:</t>
  </si>
  <si>
    <t>Damen</t>
  </si>
  <si>
    <t>Veranstaltung:</t>
  </si>
  <si>
    <t>Runde 1:</t>
  </si>
  <si>
    <t>Runde 2</t>
  </si>
  <si>
    <t>Runde 3</t>
  </si>
  <si>
    <t>Runde 4</t>
  </si>
  <si>
    <t>Runde 5</t>
  </si>
  <si>
    <t>Runde 6</t>
  </si>
  <si>
    <t>Runde 7</t>
  </si>
  <si>
    <t>Tabelle:</t>
  </si>
  <si>
    <t>Verein</t>
  </si>
  <si>
    <t>4. Runde</t>
  </si>
  <si>
    <t>5. Runde</t>
  </si>
  <si>
    <t>Diff.</t>
  </si>
  <si>
    <t>Platzierung 1-4</t>
  </si>
  <si>
    <t xml:space="preserve"> </t>
  </si>
  <si>
    <t>Doppel</t>
  </si>
  <si>
    <t>Uhrzeit</t>
  </si>
  <si>
    <t xml:space="preserve"> ---/---</t>
  </si>
  <si>
    <t>Bericht:</t>
  </si>
  <si>
    <t>Jugend</t>
  </si>
  <si>
    <t>Erwachsene</t>
  </si>
  <si>
    <t>10:00Uhr</t>
  </si>
  <si>
    <t>Pascal</t>
  </si>
  <si>
    <t>Tim</t>
  </si>
  <si>
    <t>Enno Edzard</t>
  </si>
  <si>
    <t>Garrelts</t>
  </si>
  <si>
    <t>Leo</t>
  </si>
  <si>
    <t>Schaffner</t>
  </si>
  <si>
    <t>Patrick</t>
  </si>
  <si>
    <t>Schmid</t>
  </si>
  <si>
    <t>Stefan</t>
  </si>
  <si>
    <t>Kölzer</t>
  </si>
  <si>
    <t>Elisa</t>
  </si>
  <si>
    <t>Gazmaga</t>
  </si>
  <si>
    <t>U15</t>
  </si>
  <si>
    <t>U13</t>
  </si>
  <si>
    <t>Heilemann</t>
  </si>
  <si>
    <t>Konstantin</t>
  </si>
  <si>
    <t>Krauss</t>
  </si>
  <si>
    <t>Lukas</t>
  </si>
  <si>
    <t>Schweikert</t>
  </si>
  <si>
    <t>Vera</t>
  </si>
  <si>
    <t>Sebastian</t>
  </si>
  <si>
    <t>Koch</t>
  </si>
  <si>
    <t>Tobias</t>
  </si>
  <si>
    <t>Vereinsmeisterschaft TT-TSV-Talheim Jugend</t>
  </si>
  <si>
    <t>Heim</t>
  </si>
  <si>
    <t>Konstantin/Stefan</t>
  </si>
  <si>
    <t>Sebastian/Elisa</t>
  </si>
  <si>
    <t>Tobias/Edzard</t>
  </si>
  <si>
    <t>Tim/Pascal</t>
  </si>
  <si>
    <t>Vera/Joachim</t>
  </si>
  <si>
    <t>Lukas/Patrick S.</t>
  </si>
  <si>
    <t>Patrick H./Leo</t>
  </si>
  <si>
    <t>---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</si>
</sst>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19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0"/>
    </font>
    <font>
      <sz val="11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1"/>
      <color indexed="9"/>
      <name val="Arial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0" fontId="5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20" fontId="0" fillId="0" borderId="0" xfId="0" applyNumberFormat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 quotePrefix="1">
      <alignment horizontal="center"/>
      <protection/>
    </xf>
    <xf numFmtId="0" fontId="10" fillId="0" borderId="36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 locked="0"/>
    </xf>
    <xf numFmtId="0" fontId="4" fillId="2" borderId="18" xfId="0" applyFont="1" applyFill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 quotePrefix="1">
      <alignment horizontal="center"/>
      <protection/>
    </xf>
    <xf numFmtId="0" fontId="10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"/>
      <protection/>
    </xf>
    <xf numFmtId="1" fontId="4" fillId="0" borderId="2" xfId="0" applyNumberFormat="1" applyFont="1" applyBorder="1" applyAlignment="1" applyProtection="1" quotePrefix="1">
      <alignment/>
      <protection/>
    </xf>
    <xf numFmtId="0" fontId="4" fillId="0" borderId="17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 quotePrefix="1">
      <alignment horizontal="center"/>
      <protection/>
    </xf>
    <xf numFmtId="0" fontId="8" fillId="0" borderId="36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8" fillId="0" borderId="12" xfId="0" applyFont="1" applyFill="1" applyBorder="1" applyAlignment="1" applyProtection="1" quotePrefix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 quotePrefix="1">
      <alignment horizontal="center"/>
      <protection/>
    </xf>
    <xf numFmtId="1" fontId="4" fillId="0" borderId="12" xfId="0" applyNumberFormat="1" applyFont="1" applyBorder="1" applyAlignment="1" applyProtection="1" quotePrefix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 locked="0"/>
    </xf>
    <xf numFmtId="0" fontId="4" fillId="2" borderId="38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 quotePrefix="1">
      <alignment horizontal="center"/>
      <protection/>
    </xf>
    <xf numFmtId="0" fontId="10" fillId="0" borderId="2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 quotePrefix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0" fontId="4" fillId="2" borderId="39" xfId="0" applyFont="1" applyFill="1" applyBorder="1" applyAlignment="1" applyProtection="1">
      <alignment/>
      <protection locked="0"/>
    </xf>
    <xf numFmtId="0" fontId="4" fillId="2" borderId="22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 quotePrefix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 quotePrefix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0" fontId="4" fillId="2" borderId="16" xfId="0" applyFont="1" applyFill="1" applyBorder="1" applyAlignment="1" applyProtection="1">
      <alignment/>
      <protection locked="0"/>
    </xf>
    <xf numFmtId="0" fontId="4" fillId="2" borderId="26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40" xfId="0" applyFont="1" applyFill="1" applyBorder="1" applyAlignment="1" applyProtection="1">
      <alignment/>
      <protection locked="0"/>
    </xf>
    <xf numFmtId="0" fontId="4" fillId="2" borderId="41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4" fillId="2" borderId="42" xfId="0" applyFont="1" applyFill="1" applyBorder="1" applyAlignment="1" applyProtection="1">
      <alignment/>
      <protection locked="0"/>
    </xf>
    <xf numFmtId="0" fontId="4" fillId="0" borderId="41" xfId="0" applyFont="1" applyBorder="1" applyAlignment="1" applyProtection="1">
      <alignment horizontal="left"/>
      <protection/>
    </xf>
    <xf numFmtId="0" fontId="4" fillId="2" borderId="19" xfId="0" applyFont="1" applyFill="1" applyBorder="1" applyAlignment="1" applyProtection="1">
      <alignment/>
      <protection locked="0"/>
    </xf>
    <xf numFmtId="0" fontId="4" fillId="2" borderId="43" xfId="0" applyFont="1" applyFill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/>
    </xf>
    <xf numFmtId="1" fontId="4" fillId="0" borderId="0" xfId="0" applyNumberFormat="1" applyFont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5" fillId="0" borderId="45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/>
      <protection locked="0"/>
    </xf>
    <xf numFmtId="0" fontId="6" fillId="2" borderId="18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0" fontId="8" fillId="0" borderId="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1" fontId="6" fillId="0" borderId="8" xfId="0" applyNumberFormat="1" applyFont="1" applyBorder="1" applyAlignment="1" applyProtection="1" quotePrefix="1">
      <alignment/>
      <protection/>
    </xf>
    <xf numFmtId="1" fontId="4" fillId="0" borderId="8" xfId="0" applyNumberFormat="1" applyFont="1" applyBorder="1" applyAlignment="1" applyProtection="1" quotePrefix="1">
      <alignment/>
      <protection/>
    </xf>
    <xf numFmtId="0" fontId="6" fillId="2" borderId="41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 horizontal="center"/>
      <protection/>
    </xf>
    <xf numFmtId="1" fontId="6" fillId="0" borderId="10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 quotePrefix="1">
      <alignment/>
      <protection/>
    </xf>
    <xf numFmtId="0" fontId="6" fillId="2" borderId="7" xfId="0" applyFont="1" applyFill="1" applyBorder="1" applyAlignment="1" applyProtection="1">
      <alignment/>
      <protection locked="0"/>
    </xf>
    <xf numFmtId="0" fontId="6" fillId="2" borderId="26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 quotePrefix="1">
      <alignment horizontal="center"/>
      <protection/>
    </xf>
    <xf numFmtId="0" fontId="8" fillId="0" borderId="21" xfId="0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6" fillId="2" borderId="39" xfId="0" applyFont="1" applyFill="1" applyBorder="1" applyAlignment="1" applyProtection="1">
      <alignment/>
      <protection locked="0"/>
    </xf>
    <xf numFmtId="0" fontId="6" fillId="2" borderId="22" xfId="0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2" borderId="38" xfId="0" applyFont="1" applyFill="1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 horizontal="center"/>
      <protection/>
    </xf>
    <xf numFmtId="0" fontId="8" fillId="0" borderId="36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6" fillId="2" borderId="43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 quotePrefix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 quotePrefix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0" fontId="6" fillId="0" borderId="39" xfId="0" applyFont="1" applyBorder="1" applyAlignment="1" applyProtection="1">
      <alignment horizontal="left"/>
      <protection/>
    </xf>
    <xf numFmtId="0" fontId="4" fillId="0" borderId="39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6" fillId="2" borderId="47" xfId="0" applyFont="1" applyFill="1" applyBorder="1" applyAlignment="1" applyProtection="1">
      <alignment/>
      <protection locked="0"/>
    </xf>
    <xf numFmtId="0" fontId="8" fillId="0" borderId="48" xfId="0" applyFont="1" applyBorder="1" applyAlignment="1" applyProtection="1">
      <alignment/>
      <protection/>
    </xf>
    <xf numFmtId="0" fontId="4" fillId="0" borderId="39" xfId="0" applyFont="1" applyBorder="1" applyAlignment="1" applyProtection="1" quotePrefix="1">
      <alignment horizontal="center"/>
      <protection/>
    </xf>
    <xf numFmtId="0" fontId="8" fillId="0" borderId="46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7" xfId="0" applyFont="1" applyBorder="1" applyAlignment="1" applyProtection="1">
      <alignment horizontal="left"/>
      <protection/>
    </xf>
    <xf numFmtId="0" fontId="5" fillId="3" borderId="7" xfId="0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/>
      <protection/>
    </xf>
    <xf numFmtId="0" fontId="7" fillId="3" borderId="9" xfId="0" applyFont="1" applyFill="1" applyBorder="1" applyAlignment="1" applyProtection="1">
      <alignment horizontal="center"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7" fillId="3" borderId="12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19" xfId="0" applyFont="1" applyFill="1" applyBorder="1" applyAlignment="1" applyProtection="1">
      <alignment horizontal="center"/>
      <protection/>
    </xf>
    <xf numFmtId="0" fontId="5" fillId="3" borderId="20" xfId="0" applyFont="1" applyFill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5" fillId="3" borderId="36" xfId="0" applyFont="1" applyFill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5" fillId="3" borderId="38" xfId="0" applyFont="1" applyFill="1" applyBorder="1" applyAlignment="1" applyProtection="1">
      <alignment horizontal="center"/>
      <protection/>
    </xf>
    <xf numFmtId="0" fontId="5" fillId="3" borderId="43" xfId="0" applyFont="1" applyFill="1" applyBorder="1" applyAlignment="1" applyProtection="1">
      <alignment horizontal="center"/>
      <protection/>
    </xf>
    <xf numFmtId="0" fontId="5" fillId="3" borderId="39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/>
    </xf>
    <xf numFmtId="20" fontId="0" fillId="0" borderId="0" xfId="0" applyNumberFormat="1" applyAlignment="1">
      <alignment horizontal="right"/>
    </xf>
    <xf numFmtId="0" fontId="12" fillId="3" borderId="7" xfId="0" applyFont="1" applyFill="1" applyBorder="1" applyAlignment="1" applyProtection="1">
      <alignment horizontal="center"/>
      <protection/>
    </xf>
    <xf numFmtId="0" fontId="12" fillId="3" borderId="8" xfId="0" applyFont="1" applyFill="1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 horizontal="center"/>
      <protection/>
    </xf>
    <xf numFmtId="0" fontId="12" fillId="3" borderId="12" xfId="0" applyFont="1" applyFill="1" applyBorder="1" applyAlignment="1" applyProtection="1">
      <alignment horizontal="center"/>
      <protection/>
    </xf>
    <xf numFmtId="0" fontId="12" fillId="3" borderId="13" xfId="0" applyFont="1" applyFill="1" applyBorder="1" applyAlignment="1" applyProtection="1">
      <alignment horizontal="center"/>
      <protection/>
    </xf>
    <xf numFmtId="0" fontId="13" fillId="3" borderId="8" xfId="0" applyFont="1" applyFill="1" applyBorder="1" applyAlignment="1" applyProtection="1">
      <alignment/>
      <protection/>
    </xf>
    <xf numFmtId="0" fontId="12" fillId="3" borderId="8" xfId="0" applyFont="1" applyFill="1" applyBorder="1" applyAlignment="1" applyProtection="1">
      <alignment/>
      <protection/>
    </xf>
    <xf numFmtId="0" fontId="13" fillId="3" borderId="9" xfId="0" applyFont="1" applyFill="1" applyBorder="1" applyAlignment="1" applyProtection="1">
      <alignment/>
      <protection/>
    </xf>
    <xf numFmtId="0" fontId="13" fillId="3" borderId="15" xfId="0" applyFont="1" applyFill="1" applyBorder="1" applyAlignment="1" applyProtection="1">
      <alignment/>
      <protection/>
    </xf>
    <xf numFmtId="0" fontId="12" fillId="3" borderId="12" xfId="0" applyFont="1" applyFill="1" applyBorder="1" applyAlignment="1" applyProtection="1">
      <alignment/>
      <protection/>
    </xf>
    <xf numFmtId="0" fontId="13" fillId="3" borderId="13" xfId="0" applyFont="1" applyFill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3" borderId="16" xfId="0" applyFont="1" applyFill="1" applyBorder="1" applyAlignment="1" applyProtection="1">
      <alignment horizontal="center"/>
      <protection/>
    </xf>
    <xf numFmtId="0" fontId="13" fillId="3" borderId="19" xfId="0" applyFont="1" applyFill="1" applyBorder="1" applyAlignment="1" applyProtection="1">
      <alignment horizontal="center"/>
      <protection/>
    </xf>
    <xf numFmtId="0" fontId="12" fillId="3" borderId="20" xfId="0" applyFont="1" applyFill="1" applyBorder="1" applyAlignment="1" applyProtection="1">
      <alignment horizontal="center"/>
      <protection/>
    </xf>
    <xf numFmtId="20" fontId="0" fillId="4" borderId="50" xfId="0" applyNumberFormat="1" applyFill="1" applyBorder="1" applyAlignment="1">
      <alignment/>
    </xf>
    <xf numFmtId="14" fontId="0" fillId="4" borderId="5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49" xfId="0" applyFill="1" applyBorder="1" applyAlignment="1">
      <alignment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 quotePrefix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8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8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/>
      <protection/>
    </xf>
    <xf numFmtId="0" fontId="18" fillId="0" borderId="7" xfId="0" applyFont="1" applyFill="1" applyBorder="1" applyAlignment="1" applyProtection="1">
      <alignment/>
      <protection/>
    </xf>
    <xf numFmtId="0" fontId="18" fillId="0" borderId="9" xfId="0" applyFont="1" applyFill="1" applyBorder="1" applyAlignment="1" applyProtection="1">
      <alignment/>
      <protection/>
    </xf>
    <xf numFmtId="0" fontId="18" fillId="0" borderId="8" xfId="0" applyFont="1" applyFill="1" applyBorder="1" applyAlignment="1" applyProtection="1">
      <alignment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8" xfId="0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2" borderId="41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2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6" fillId="3" borderId="36" xfId="0" applyFont="1" applyFill="1" applyBorder="1" applyAlignment="1" applyProtection="1">
      <alignment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6" fillId="3" borderId="41" xfId="0" applyFont="1" applyFill="1" applyBorder="1" applyAlignment="1" applyProtection="1">
      <alignment horizontal="center"/>
      <protection/>
    </xf>
    <xf numFmtId="0" fontId="6" fillId="3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0" fontId="6" fillId="3" borderId="41" xfId="0" applyFont="1" applyFill="1" applyBorder="1" applyAlignment="1" applyProtection="1">
      <alignment horizontal="left"/>
      <protection/>
    </xf>
    <xf numFmtId="0" fontId="6" fillId="3" borderId="16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3" borderId="16" xfId="0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6" fillId="3" borderId="47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8" fillId="0" borderId="58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41" xfId="0" applyFont="1" applyBorder="1" applyAlignment="1" applyProtection="1">
      <alignment/>
      <protection/>
    </xf>
    <xf numFmtId="0" fontId="6" fillId="0" borderId="10" xfId="0" applyFont="1" applyBorder="1" applyAlignment="1" applyProtection="1" quotePrefix="1">
      <alignment/>
      <protection/>
    </xf>
    <xf numFmtId="0" fontId="8" fillId="0" borderId="2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 quotePrefix="1">
      <alignment/>
      <protection/>
    </xf>
    <xf numFmtId="0" fontId="8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/>
      <protection/>
    </xf>
    <xf numFmtId="0" fontId="4" fillId="3" borderId="15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Continuous"/>
      <protection locked="0"/>
    </xf>
    <xf numFmtId="0" fontId="8" fillId="0" borderId="12" xfId="0" applyFont="1" applyBorder="1" applyAlignment="1" applyProtection="1">
      <alignment horizontal="centerContinuous"/>
      <protection locked="0"/>
    </xf>
    <xf numFmtId="0" fontId="5" fillId="0" borderId="12" xfId="0" applyFont="1" applyBorder="1" applyAlignment="1" applyProtection="1">
      <alignment horizontal="centerContinuous"/>
      <protection locked="0"/>
    </xf>
    <xf numFmtId="0" fontId="8" fillId="0" borderId="42" xfId="0" applyFont="1" applyBorder="1" applyAlignment="1" applyProtection="1">
      <alignment horizontal="centerContinuous"/>
      <protection locked="0"/>
    </xf>
    <xf numFmtId="0" fontId="6" fillId="0" borderId="12" xfId="0" applyFont="1" applyBorder="1" applyAlignment="1" applyProtection="1">
      <alignment horizontal="centerContinuous"/>
      <protection locked="0"/>
    </xf>
    <xf numFmtId="0" fontId="4" fillId="0" borderId="42" xfId="0" applyFont="1" applyBorder="1" applyAlignment="1" applyProtection="1">
      <alignment horizontal="centerContinuous"/>
      <protection locked="0"/>
    </xf>
    <xf numFmtId="0" fontId="6" fillId="0" borderId="44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 horizontal="centerContinuous"/>
      <protection locked="0"/>
    </xf>
    <xf numFmtId="0" fontId="8" fillId="0" borderId="10" xfId="0" applyFont="1" applyBorder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Continuous"/>
      <protection locked="0"/>
    </xf>
    <xf numFmtId="0" fontId="8" fillId="0" borderId="18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 horizontal="centerContinuous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Continuous"/>
      <protection locked="0"/>
    </xf>
    <xf numFmtId="0" fontId="8" fillId="0" borderId="20" xfId="0" applyFont="1" applyBorder="1" applyAlignment="1" applyProtection="1">
      <alignment horizontal="centerContinuous"/>
      <protection locked="0"/>
    </xf>
    <xf numFmtId="0" fontId="5" fillId="0" borderId="20" xfId="0" applyFont="1" applyBorder="1" applyAlignment="1" applyProtection="1">
      <alignment horizontal="centerContinuous"/>
      <protection locked="0"/>
    </xf>
    <xf numFmtId="0" fontId="8" fillId="0" borderId="43" xfId="0" applyFont="1" applyBorder="1" applyAlignment="1" applyProtection="1">
      <alignment horizontal="centerContinuous"/>
      <protection locked="0"/>
    </xf>
    <xf numFmtId="0" fontId="6" fillId="0" borderId="20" xfId="0" applyFont="1" applyBorder="1" applyAlignment="1" applyProtection="1">
      <alignment horizontal="centerContinuous"/>
      <protection locked="0"/>
    </xf>
    <xf numFmtId="0" fontId="4" fillId="0" borderId="43" xfId="0" applyFont="1" applyBorder="1" applyAlignment="1" applyProtection="1">
      <alignment horizontal="centerContinuous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26" xfId="0" applyBorder="1" applyAlignment="1" applyProtection="1">
      <alignment horizontal="centerContinuous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Continuous"/>
      <protection locked="0"/>
    </xf>
    <xf numFmtId="0" fontId="0" fillId="0" borderId="20" xfId="0" applyBorder="1" applyAlignment="1" applyProtection="1">
      <alignment horizontal="centerContinuous"/>
      <protection locked="0"/>
    </xf>
    <xf numFmtId="0" fontId="0" fillId="0" borderId="43" xfId="0" applyBorder="1" applyAlignment="1" applyProtection="1">
      <alignment horizontal="centerContinuous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Continuous"/>
      <protection locked="0"/>
    </xf>
    <xf numFmtId="0" fontId="10" fillId="0" borderId="20" xfId="0" applyFont="1" applyBorder="1" applyAlignment="1" applyProtection="1">
      <alignment horizontal="centerContinuous"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2" borderId="45" xfId="0" applyFill="1" applyBorder="1" applyAlignment="1" applyProtection="1" quotePrefix="1">
      <alignment/>
      <protection locked="0"/>
    </xf>
    <xf numFmtId="0" fontId="10" fillId="0" borderId="33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/>
      <protection/>
    </xf>
    <xf numFmtId="0" fontId="4" fillId="3" borderId="18" xfId="0" applyFont="1" applyFill="1" applyBorder="1" applyAlignment="1" applyProtection="1">
      <alignment horizontal="left"/>
      <protection/>
    </xf>
    <xf numFmtId="0" fontId="4" fillId="3" borderId="22" xfId="0" applyFont="1" applyFill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59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/>
      <protection/>
    </xf>
    <xf numFmtId="0" fontId="6" fillId="3" borderId="8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6" fillId="3" borderId="41" xfId="0" applyFont="1" applyFill="1" applyBorder="1" applyAlignment="1" applyProtection="1">
      <alignment horizontal="left"/>
      <protection/>
    </xf>
    <xf numFmtId="0" fontId="6" fillId="3" borderId="10" xfId="0" applyFont="1" applyFill="1" applyBorder="1" applyAlignment="1" applyProtection="1">
      <alignment horizontal="left"/>
      <protection/>
    </xf>
    <xf numFmtId="0" fontId="6" fillId="3" borderId="36" xfId="0" applyFont="1" applyFill="1" applyBorder="1" applyAlignment="1" applyProtection="1">
      <alignment horizontal="left"/>
      <protection/>
    </xf>
    <xf numFmtId="0" fontId="6" fillId="3" borderId="47" xfId="0" applyFont="1" applyFill="1" applyBorder="1" applyAlignment="1" applyProtection="1">
      <alignment horizontal="left"/>
      <protection/>
    </xf>
    <xf numFmtId="0" fontId="6" fillId="3" borderId="39" xfId="0" applyFont="1" applyFill="1" applyBorder="1" applyAlignment="1" applyProtection="1">
      <alignment horizontal="left"/>
      <protection/>
    </xf>
    <xf numFmtId="0" fontId="6" fillId="3" borderId="46" xfId="0" applyFont="1" applyFill="1" applyBorder="1" applyAlignment="1" applyProtection="1">
      <alignment horizontal="left"/>
      <protection/>
    </xf>
  </cellXfs>
  <cellStyles count="47">
    <cellStyle name="Normal" xfId="0"/>
    <cellStyle name="Comma" xfId="15"/>
    <cellStyle name="Comma [0]" xfId="16"/>
    <cellStyle name="Dezimal [0]_04er Raster mit Schiedsrichterzettel" xfId="17"/>
    <cellStyle name="Dezimal [0]_06er Raster mit Schiedsrichterzettel" xfId="18"/>
    <cellStyle name="Dezimal [0]_08er Raster mit Schiedsrichterzettel" xfId="19"/>
    <cellStyle name="Dezimal [0]_10er Raster mit Schiedsrichterzettel" xfId="20"/>
    <cellStyle name="Dezimal [0]_10ERautooriginal" xfId="21"/>
    <cellStyle name="Dezimal [0]_12ERautooriginal" xfId="22"/>
    <cellStyle name="Dezimal [0]_4er Raster mit Schiedsrichterzettel" xfId="23"/>
    <cellStyle name="Dezimal [0]_KO08" xfId="24"/>
    <cellStyle name="Dezimal [0]_KO16" xfId="25"/>
    <cellStyle name="Dezimal_04er Raster mit Schiedsrichterzettel" xfId="26"/>
    <cellStyle name="Dezimal_06er Raster mit Schiedsrichterzettel" xfId="27"/>
    <cellStyle name="Dezimal_08er Raster mit Schiedsrichterzettel" xfId="28"/>
    <cellStyle name="Dezimal_10er Raster mit Schiedsrichterzettel" xfId="29"/>
    <cellStyle name="Dezimal_10ERautooriginal" xfId="30"/>
    <cellStyle name="Dezimal_12ERautooriginal" xfId="31"/>
    <cellStyle name="Dezimal_4er Raster mit Schiedsrichterzettel" xfId="32"/>
    <cellStyle name="Dezimal_KO08" xfId="33"/>
    <cellStyle name="Dezimal_KO16" xfId="34"/>
    <cellStyle name="Hyperlink" xfId="35"/>
    <cellStyle name="Percent" xfId="36"/>
    <cellStyle name="Standard_10ERautooriginal" xfId="37"/>
    <cellStyle name="Standard_12ERautooriginal" xfId="38"/>
    <cellStyle name="Standard_KO08" xfId="39"/>
    <cellStyle name="Standard_KO16" xfId="40"/>
    <cellStyle name="Currency" xfId="41"/>
    <cellStyle name="Currency [0]" xfId="42"/>
    <cellStyle name="Währung [0]_04er Raster mit Schiedsrichterzettel" xfId="43"/>
    <cellStyle name="Währung [0]_06er Raster mit Schiedsrichterzettel" xfId="44"/>
    <cellStyle name="Währung [0]_08er Raster mit Schiedsrichterzettel" xfId="45"/>
    <cellStyle name="Währung [0]_10er Raster mit Schiedsrichterzettel" xfId="46"/>
    <cellStyle name="Währung [0]_10ERautooriginal" xfId="47"/>
    <cellStyle name="Währung [0]_12ERautooriginal" xfId="48"/>
    <cellStyle name="Währung [0]_4er Raster mit Schiedsrichterzettel" xfId="49"/>
    <cellStyle name="Währung [0]_KO08" xfId="50"/>
    <cellStyle name="Währung [0]_KO16" xfId="51"/>
    <cellStyle name="Währung_04er Raster mit Schiedsrichterzettel" xfId="52"/>
    <cellStyle name="Währung_06er Raster mit Schiedsrichterzettel" xfId="53"/>
    <cellStyle name="Währung_08er Raster mit Schiedsrichterzettel" xfId="54"/>
    <cellStyle name="Währung_10er Raster mit Schiedsrichterzettel" xfId="55"/>
    <cellStyle name="Währung_10ERautooriginal" xfId="56"/>
    <cellStyle name="Währung_12ERautooriginal" xfId="57"/>
    <cellStyle name="Währung_4er Raster mit Schiedsrichterzettel" xfId="58"/>
    <cellStyle name="Währung_KO08" xfId="59"/>
    <cellStyle name="Währung_KO1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1"/>
  <sheetViews>
    <sheetView workbookViewId="0" topLeftCell="A1">
      <selection activeCell="D13" sqref="D13"/>
    </sheetView>
  </sheetViews>
  <sheetFormatPr defaultColWidth="11.421875" defaultRowHeight="12.75"/>
  <cols>
    <col min="1" max="1" width="10.28125" style="0" customWidth="1"/>
    <col min="2" max="3" width="11.8515625" style="0" customWidth="1"/>
    <col min="4" max="4" width="3.28125" style="0" customWidth="1"/>
    <col min="5" max="6" width="11.8515625" style="0" customWidth="1"/>
    <col min="7" max="7" width="3.00390625" style="0" customWidth="1"/>
    <col min="8" max="9" width="22.00390625" style="0" customWidth="1"/>
  </cols>
  <sheetData>
    <row r="1" ht="18.75">
      <c r="A1" s="56" t="s">
        <v>65</v>
      </c>
    </row>
    <row r="2" ht="18.75">
      <c r="A2" s="56"/>
    </row>
    <row r="3" spans="1:9" ht="12.75">
      <c r="A3" t="s">
        <v>36</v>
      </c>
      <c r="I3" s="321" t="s">
        <v>41</v>
      </c>
    </row>
    <row r="4" spans="1:9" ht="12.75">
      <c r="A4" t="s">
        <v>17</v>
      </c>
      <c r="I4" s="55">
        <v>38339</v>
      </c>
    </row>
    <row r="5" spans="2:3" ht="13.5" thickBot="1">
      <c r="B5" s="58"/>
      <c r="C5" s="55"/>
    </row>
    <row r="6" spans="1:9" ht="13.5" thickBot="1">
      <c r="A6" t="s">
        <v>18</v>
      </c>
      <c r="B6" s="340" t="s">
        <v>54</v>
      </c>
      <c r="C6" s="341"/>
      <c r="E6" s="342" t="s">
        <v>55</v>
      </c>
      <c r="F6" s="343"/>
      <c r="H6" s="344" t="s">
        <v>35</v>
      </c>
      <c r="I6" s="345"/>
    </row>
    <row r="7" spans="2:9" ht="12.75">
      <c r="B7" s="346" t="s">
        <v>42</v>
      </c>
      <c r="C7" s="347" t="s">
        <v>49</v>
      </c>
      <c r="D7" s="348"/>
      <c r="E7" s="349" t="s">
        <v>43</v>
      </c>
      <c r="F7" s="350" t="s">
        <v>56</v>
      </c>
      <c r="G7" s="348"/>
      <c r="H7" s="351" t="s">
        <v>72</v>
      </c>
      <c r="I7" s="352" t="s">
        <v>34</v>
      </c>
    </row>
    <row r="8" spans="2:9" ht="12.75">
      <c r="B8" s="349" t="s">
        <v>44</v>
      </c>
      <c r="C8" s="350" t="s">
        <v>45</v>
      </c>
      <c r="D8" s="348"/>
      <c r="E8" s="349" t="s">
        <v>57</v>
      </c>
      <c r="F8" s="350" t="s">
        <v>58</v>
      </c>
      <c r="G8" s="348"/>
      <c r="H8" s="349" t="s">
        <v>67</v>
      </c>
      <c r="I8" s="350" t="s">
        <v>34</v>
      </c>
    </row>
    <row r="9" spans="2:9" ht="12.75">
      <c r="B9" s="349" t="s">
        <v>62</v>
      </c>
      <c r="C9" s="350" t="s">
        <v>63</v>
      </c>
      <c r="D9" s="348">
        <v>7</v>
      </c>
      <c r="E9" s="349" t="s">
        <v>59</v>
      </c>
      <c r="F9" s="350" t="s">
        <v>60</v>
      </c>
      <c r="G9" s="348"/>
      <c r="H9" s="349" t="s">
        <v>68</v>
      </c>
      <c r="I9" s="350" t="s">
        <v>34</v>
      </c>
    </row>
    <row r="10" spans="2:9" ht="13.5" thickBot="1">
      <c r="B10" s="631" t="s">
        <v>74</v>
      </c>
      <c r="C10" s="354" t="s">
        <v>34</v>
      </c>
      <c r="D10" s="348"/>
      <c r="E10" s="349" t="s">
        <v>61</v>
      </c>
      <c r="F10" s="350" t="s">
        <v>47</v>
      </c>
      <c r="G10" s="348"/>
      <c r="H10" s="349" t="s">
        <v>69</v>
      </c>
      <c r="I10" s="350" t="s">
        <v>34</v>
      </c>
    </row>
    <row r="11" spans="2:9" ht="12.75">
      <c r="B11" s="346" t="s">
        <v>46</v>
      </c>
      <c r="C11" s="347" t="s">
        <v>47</v>
      </c>
      <c r="D11" s="348"/>
      <c r="E11" s="349" t="s">
        <v>64</v>
      </c>
      <c r="F11" s="350" t="s">
        <v>63</v>
      </c>
      <c r="G11" s="348"/>
      <c r="H11" s="349" t="s">
        <v>70</v>
      </c>
      <c r="I11" s="350" t="s">
        <v>34</v>
      </c>
    </row>
    <row r="12" spans="2:9" ht="13.5" thickBot="1">
      <c r="B12" s="349" t="s">
        <v>50</v>
      </c>
      <c r="C12" s="350" t="s">
        <v>51</v>
      </c>
      <c r="D12" s="348"/>
      <c r="E12" s="353" t="s">
        <v>48</v>
      </c>
      <c r="F12" s="354" t="s">
        <v>66</v>
      </c>
      <c r="G12" s="348"/>
      <c r="H12" s="349" t="s">
        <v>73</v>
      </c>
      <c r="I12" s="350" t="s">
        <v>34</v>
      </c>
    </row>
    <row r="13" spans="2:9" ht="12.75">
      <c r="B13" s="349" t="s">
        <v>52</v>
      </c>
      <c r="C13" s="350" t="s">
        <v>53</v>
      </c>
      <c r="D13" s="348">
        <v>6</v>
      </c>
      <c r="E13" s="86"/>
      <c r="F13" s="86"/>
      <c r="G13" s="348"/>
      <c r="H13" s="349" t="s">
        <v>71</v>
      </c>
      <c r="I13" s="355" t="s">
        <v>34</v>
      </c>
    </row>
    <row r="14" spans="2:9" ht="13.5" thickBot="1">
      <c r="B14" s="353" t="s">
        <v>48</v>
      </c>
      <c r="C14" s="354" t="s">
        <v>16</v>
      </c>
      <c r="D14" s="348">
        <v>5</v>
      </c>
      <c r="E14" s="86"/>
      <c r="F14" s="86"/>
      <c r="G14" s="348"/>
      <c r="H14" s="629" t="s">
        <v>37</v>
      </c>
      <c r="I14" s="354" t="s">
        <v>34</v>
      </c>
    </row>
    <row r="15" spans="2:9" ht="12.75">
      <c r="B15" s="86"/>
      <c r="C15" s="86"/>
      <c r="D15" s="348"/>
      <c r="E15" s="86"/>
      <c r="F15" s="86"/>
      <c r="G15" s="348"/>
      <c r="H15" s="348"/>
      <c r="I15" s="348"/>
    </row>
    <row r="16" spans="2:9" ht="12.75">
      <c r="B16" s="86"/>
      <c r="C16" s="86" t="s">
        <v>34</v>
      </c>
      <c r="D16" s="348"/>
      <c r="E16" s="86"/>
      <c r="F16" s="86"/>
      <c r="G16" s="348"/>
      <c r="H16" s="348"/>
      <c r="I16" s="348"/>
    </row>
    <row r="17" spans="5:6" ht="12.75">
      <c r="E17" s="54"/>
      <c r="F17" s="54"/>
    </row>
    <row r="20" spans="1:8" ht="12.75">
      <c r="A20" t="s">
        <v>38</v>
      </c>
      <c r="H20" t="s">
        <v>38</v>
      </c>
    </row>
    <row r="21" spans="1:8" ht="12.75">
      <c r="A21" t="s">
        <v>39</v>
      </c>
      <c r="H21" t="s">
        <v>40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N55"/>
  <sheetViews>
    <sheetView workbookViewId="0" topLeftCell="A28">
      <selection activeCell="A1" sqref="A1"/>
    </sheetView>
  </sheetViews>
  <sheetFormatPr defaultColWidth="11.421875" defaultRowHeight="12.75"/>
  <cols>
    <col min="1" max="1" width="3.7109375" style="367" customWidth="1"/>
    <col min="2" max="4" width="1.8515625" style="367" customWidth="1"/>
    <col min="5" max="5" width="14.57421875" style="367" customWidth="1"/>
    <col min="6" max="6" width="1.28515625" style="367" customWidth="1"/>
    <col min="7" max="7" width="13.140625" style="367" customWidth="1"/>
    <col min="8" max="8" width="2.00390625" style="367" customWidth="1"/>
    <col min="9" max="9" width="1.8515625" style="362" customWidth="1"/>
    <col min="10" max="10" width="2.00390625" style="367" customWidth="1"/>
    <col min="11" max="13" width="1.8515625" style="367" customWidth="1"/>
    <col min="14" max="14" width="2.00390625" style="367" customWidth="1"/>
    <col min="15" max="15" width="1.8515625" style="367" customWidth="1"/>
    <col min="16" max="17" width="2.00390625" style="367" customWidth="1"/>
    <col min="18" max="18" width="1.8515625" style="367" customWidth="1"/>
    <col min="19" max="20" width="2.00390625" style="367" customWidth="1"/>
    <col min="21" max="21" width="1.8515625" style="367" customWidth="1"/>
    <col min="22" max="23" width="2.00390625" style="367" customWidth="1"/>
    <col min="24" max="24" width="1.8515625" style="367" customWidth="1"/>
    <col min="25" max="26" width="2.00390625" style="367" customWidth="1"/>
    <col min="27" max="27" width="1.8515625" style="367" customWidth="1"/>
    <col min="28" max="29" width="2.00390625" style="367" customWidth="1"/>
    <col min="30" max="30" width="1.28515625" style="367" customWidth="1"/>
    <col min="31" max="31" width="1.8515625" style="367" customWidth="1"/>
    <col min="32" max="34" width="2.28125" style="367" customWidth="1"/>
    <col min="35" max="37" width="3.7109375" style="367" customWidth="1"/>
    <col min="38" max="39" width="2.140625" style="367" customWidth="1"/>
    <col min="40" max="40" width="0.2890625" style="367" hidden="1" customWidth="1"/>
    <col min="41" max="41" width="10.7109375" style="367" customWidth="1"/>
    <col min="42" max="16384" width="11.421875" style="367" customWidth="1"/>
  </cols>
  <sheetData>
    <row r="1" spans="1:39" s="361" customFormat="1" ht="17.25" customHeight="1">
      <c r="A1" s="356" t="s">
        <v>20</v>
      </c>
      <c r="B1" s="356"/>
      <c r="C1" s="356"/>
      <c r="D1" s="356"/>
      <c r="E1" s="356"/>
      <c r="F1" s="356"/>
      <c r="G1" s="357" t="str">
        <f>Allgemein!A1</f>
        <v>Vereinsmeisterschaft TT-TSV-Talheim Jugend</v>
      </c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60" t="s">
        <v>35</v>
      </c>
    </row>
    <row r="2" spans="1:40" ht="13.5" customHeight="1" thickBot="1">
      <c r="A2" s="362"/>
      <c r="B2" s="363"/>
      <c r="C2" s="60"/>
      <c r="D2" s="363"/>
      <c r="E2" s="364"/>
      <c r="F2" s="365"/>
      <c r="G2" s="364"/>
      <c r="H2" s="362"/>
      <c r="J2" s="366"/>
      <c r="K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</row>
    <row r="3" spans="1:37" ht="13.5" customHeight="1">
      <c r="A3" s="8" t="s">
        <v>0</v>
      </c>
      <c r="B3" s="62" t="s">
        <v>1</v>
      </c>
      <c r="C3" s="2"/>
      <c r="D3" s="2"/>
      <c r="E3" s="111"/>
      <c r="F3" s="111"/>
      <c r="G3" s="111"/>
      <c r="H3" s="7"/>
      <c r="I3" s="63">
        <v>1</v>
      </c>
      <c r="J3" s="6"/>
      <c r="K3" s="4"/>
      <c r="L3" s="63">
        <v>2</v>
      </c>
      <c r="M3" s="64"/>
      <c r="N3" s="63"/>
      <c r="O3" s="63">
        <v>3</v>
      </c>
      <c r="P3" s="64"/>
      <c r="Q3" s="65"/>
      <c r="R3" s="63">
        <v>4</v>
      </c>
      <c r="S3" s="63"/>
      <c r="T3" s="65"/>
      <c r="U3" s="63">
        <v>5</v>
      </c>
      <c r="V3" s="64"/>
      <c r="W3" s="63"/>
      <c r="X3" s="63">
        <v>6</v>
      </c>
      <c r="Y3" s="64"/>
      <c r="Z3" s="63"/>
      <c r="AA3" s="63">
        <v>7</v>
      </c>
      <c r="AB3" s="63"/>
      <c r="AC3" s="65"/>
      <c r="AD3" s="63">
        <v>8</v>
      </c>
      <c r="AE3" s="4"/>
      <c r="AF3" s="649" t="s">
        <v>12</v>
      </c>
      <c r="AG3" s="641"/>
      <c r="AH3" s="650"/>
      <c r="AI3" s="640" t="s">
        <v>13</v>
      </c>
      <c r="AJ3" s="641"/>
      <c r="AK3" s="642"/>
    </row>
    <row r="4" spans="1:37" ht="13.5" customHeight="1">
      <c r="A4" s="66">
        <v>1</v>
      </c>
      <c r="B4" s="653" t="str">
        <f>Allgemein!H7</f>
        <v>Lukas/Patrick S.</v>
      </c>
      <c r="C4" s="654"/>
      <c r="D4" s="654"/>
      <c r="E4" s="654"/>
      <c r="F4" s="654"/>
      <c r="G4" s="655"/>
      <c r="H4" s="322"/>
      <c r="I4" s="323"/>
      <c r="J4" s="324"/>
      <c r="K4" s="67">
        <f>+I41</f>
        <v>3</v>
      </c>
      <c r="L4" s="68" t="s">
        <v>5</v>
      </c>
      <c r="M4" s="69">
        <f>+K41</f>
        <v>0</v>
      </c>
      <c r="N4" s="67">
        <f>+AK35</f>
        <v>3</v>
      </c>
      <c r="O4" s="68" t="s">
        <v>5</v>
      </c>
      <c r="P4" s="69">
        <f>+AM35</f>
        <v>0</v>
      </c>
      <c r="Q4" s="67">
        <f>+I37</f>
        <v>3</v>
      </c>
      <c r="R4" s="68" t="s">
        <v>5</v>
      </c>
      <c r="S4" s="70">
        <f>+K37</f>
        <v>0</v>
      </c>
      <c r="T4" s="67">
        <f>+AK31</f>
        <v>1</v>
      </c>
      <c r="U4" s="68" t="s">
        <v>5</v>
      </c>
      <c r="V4" s="69">
        <f>+AM31</f>
        <v>3</v>
      </c>
      <c r="W4" s="70">
        <f>+I32</f>
        <v>3</v>
      </c>
      <c r="X4" s="368" t="s">
        <v>5</v>
      </c>
      <c r="Y4" s="69">
        <f>+K32</f>
        <v>0</v>
      </c>
      <c r="Z4" s="70">
        <f>+AK26</f>
        <v>3</v>
      </c>
      <c r="AA4" s="368" t="s">
        <v>5</v>
      </c>
      <c r="AB4" s="70">
        <f>+AM26</f>
        <v>0</v>
      </c>
      <c r="AC4" s="67">
        <f>+I23</f>
        <v>0</v>
      </c>
      <c r="AD4" s="68" t="s">
        <v>5</v>
      </c>
      <c r="AE4" s="70">
        <f>+K23</f>
        <v>0</v>
      </c>
      <c r="AF4" s="71">
        <f>SUM(K5,N5,Q5,T5,W5,Z5,AC5)</f>
        <v>5</v>
      </c>
      <c r="AG4" s="72" t="s">
        <v>5</v>
      </c>
      <c r="AH4" s="73">
        <f>SUM(AE5,AB5,Y5,V5,S5,P5,M5)</f>
        <v>1</v>
      </c>
      <c r="AI4" s="72">
        <f>SUM(H4,K4,N4,Q4,T4,W4,Z4,AC4)</f>
        <v>16</v>
      </c>
      <c r="AJ4" s="72" t="s">
        <v>5</v>
      </c>
      <c r="AK4" s="333">
        <f>SUM(J4,M4,P4,S4,V4,Y4,AB4,AE4,)</f>
        <v>3</v>
      </c>
    </row>
    <row r="5" spans="1:37" ht="13.5" customHeight="1">
      <c r="A5" s="74"/>
      <c r="B5" s="656" t="str">
        <f>Allgemein!I7</f>
        <v> </v>
      </c>
      <c r="C5" s="657"/>
      <c r="D5" s="657"/>
      <c r="E5" s="657"/>
      <c r="F5" s="657"/>
      <c r="G5" s="658"/>
      <c r="H5" s="325"/>
      <c r="I5" s="325"/>
      <c r="J5" s="326"/>
      <c r="K5" s="75">
        <f>IF(K4=3,1,0)</f>
        <v>1</v>
      </c>
      <c r="L5" s="76"/>
      <c r="M5" s="77">
        <f>IF(M4=3,1,0)</f>
        <v>0</v>
      </c>
      <c r="N5" s="75">
        <f>IF(N4=3,1,0)</f>
        <v>1</v>
      </c>
      <c r="O5" s="76"/>
      <c r="P5" s="77">
        <f>IF(P4=3,1,0)</f>
        <v>0</v>
      </c>
      <c r="Q5" s="75">
        <f>IF(Q4=3,1,0)</f>
        <v>1</v>
      </c>
      <c r="R5" s="76"/>
      <c r="S5" s="77">
        <f>IF(S4=3,1,0)</f>
        <v>0</v>
      </c>
      <c r="T5" s="75">
        <f>IF(T4=3,1,0)</f>
        <v>0</v>
      </c>
      <c r="U5" s="76"/>
      <c r="V5" s="77">
        <f>IF(V4=3,1,0)</f>
        <v>1</v>
      </c>
      <c r="W5" s="75">
        <f>IF(W4=3,1,0)</f>
        <v>1</v>
      </c>
      <c r="X5" s="369"/>
      <c r="Y5" s="77">
        <f>IF(Y4=3,1,0)</f>
        <v>0</v>
      </c>
      <c r="Z5" s="75">
        <f>IF(Z4=3,1,0)</f>
        <v>1</v>
      </c>
      <c r="AA5" s="369"/>
      <c r="AB5" s="77">
        <f>IF(AB4=3,1,0)</f>
        <v>0</v>
      </c>
      <c r="AC5" s="75">
        <f>IF(AC4=3,1,0)</f>
        <v>0</v>
      </c>
      <c r="AD5" s="76"/>
      <c r="AE5" s="75">
        <f>IF(AE4=3,1,0)</f>
        <v>0</v>
      </c>
      <c r="AF5" s="78"/>
      <c r="AG5" s="79"/>
      <c r="AH5" s="80"/>
      <c r="AI5" s="79"/>
      <c r="AJ5" s="79"/>
      <c r="AK5" s="334"/>
    </row>
    <row r="6" spans="1:37" ht="13.5" customHeight="1">
      <c r="A6" s="66">
        <v>2</v>
      </c>
      <c r="B6" s="653" t="str">
        <f>Allgemein!H8</f>
        <v>Konstantin/Stefan</v>
      </c>
      <c r="C6" s="654"/>
      <c r="D6" s="654"/>
      <c r="E6" s="654"/>
      <c r="F6" s="654"/>
      <c r="G6" s="655"/>
      <c r="H6" s="81">
        <f>+K41</f>
        <v>0</v>
      </c>
      <c r="I6" s="68" t="s">
        <v>5</v>
      </c>
      <c r="J6" s="82">
        <f>+I41</f>
        <v>3</v>
      </c>
      <c r="K6" s="327"/>
      <c r="L6" s="328"/>
      <c r="M6" s="329"/>
      <c r="N6" s="67">
        <f>+I36</f>
        <v>3</v>
      </c>
      <c r="O6" s="68" t="s">
        <v>5</v>
      </c>
      <c r="P6" s="69">
        <f>+K36</f>
        <v>0</v>
      </c>
      <c r="Q6" s="67">
        <f>+AK30</f>
        <v>3</v>
      </c>
      <c r="R6" s="68" t="s">
        <v>5</v>
      </c>
      <c r="S6" s="70">
        <f>+AM30</f>
        <v>0</v>
      </c>
      <c r="T6" s="67">
        <f>+I31</f>
        <v>0</v>
      </c>
      <c r="U6" s="68" t="s">
        <v>5</v>
      </c>
      <c r="V6" s="69">
        <f>+K31</f>
        <v>3</v>
      </c>
      <c r="W6" s="70">
        <f>+AK25</f>
        <v>3</v>
      </c>
      <c r="X6" s="368" t="s">
        <v>5</v>
      </c>
      <c r="Y6" s="69">
        <f>+AM25</f>
        <v>0</v>
      </c>
      <c r="Z6" s="70">
        <f>+I24</f>
        <v>3</v>
      </c>
      <c r="AA6" s="368" t="s">
        <v>5</v>
      </c>
      <c r="AB6" s="70">
        <f>+K24</f>
        <v>0</v>
      </c>
      <c r="AC6" s="67">
        <f>+AK36</f>
        <v>0</v>
      </c>
      <c r="AD6" s="68" t="s">
        <v>5</v>
      </c>
      <c r="AE6" s="70">
        <f>+AM36</f>
        <v>0</v>
      </c>
      <c r="AF6" s="71">
        <f>SUM(AC7,Z7,W7,T7,Q7,N7,H7)</f>
        <v>4</v>
      </c>
      <c r="AG6" s="72" t="s">
        <v>5</v>
      </c>
      <c r="AH6" s="73">
        <f>SUM(AE7,AB7,Y7,V7,S7,P7,J7)</f>
        <v>2</v>
      </c>
      <c r="AI6" s="72">
        <f>SUM(H6,K6,N6,Q6,T6,W6,Z6,AC6)</f>
        <v>12</v>
      </c>
      <c r="AJ6" s="72" t="s">
        <v>5</v>
      </c>
      <c r="AK6" s="333">
        <f>SUM(J6,M6,P6,S6,V6,Y6,AB6,AE6,)</f>
        <v>6</v>
      </c>
    </row>
    <row r="7" spans="1:37" ht="13.5" customHeight="1">
      <c r="A7" s="74"/>
      <c r="B7" s="656" t="str">
        <f>Allgemein!I8</f>
        <v> </v>
      </c>
      <c r="C7" s="657"/>
      <c r="D7" s="657"/>
      <c r="E7" s="657"/>
      <c r="F7" s="657"/>
      <c r="G7" s="658"/>
      <c r="H7" s="75">
        <f>IF(H6=3,1,0)</f>
        <v>0</v>
      </c>
      <c r="I7" s="76"/>
      <c r="J7" s="75">
        <f>IF(J6=3,1,0)</f>
        <v>1</v>
      </c>
      <c r="K7" s="330"/>
      <c r="L7" s="331"/>
      <c r="M7" s="332"/>
      <c r="N7" s="75">
        <f>IF(N6=3,1,0)</f>
        <v>1</v>
      </c>
      <c r="O7" s="76"/>
      <c r="P7" s="77">
        <f>IF(P6=3,1,0)</f>
        <v>0</v>
      </c>
      <c r="Q7" s="75">
        <f>IF(Q6=3,1,0)</f>
        <v>1</v>
      </c>
      <c r="R7" s="76"/>
      <c r="S7" s="77">
        <f>IF(S6=3,1,0)</f>
        <v>0</v>
      </c>
      <c r="T7" s="75">
        <f>IF(T6=3,1,0)</f>
        <v>0</v>
      </c>
      <c r="U7" s="76"/>
      <c r="V7" s="77">
        <f>IF(V6=3,1,0)</f>
        <v>1</v>
      </c>
      <c r="W7" s="75">
        <f>IF(W6=3,1,0)</f>
        <v>1</v>
      </c>
      <c r="X7" s="369"/>
      <c r="Y7" s="77">
        <f>IF(Y6=3,1,0)</f>
        <v>0</v>
      </c>
      <c r="Z7" s="75">
        <f>IF(Z6=3,1,0)</f>
        <v>1</v>
      </c>
      <c r="AA7" s="369"/>
      <c r="AB7" s="77">
        <f>IF(AB6=3,1,0)</f>
        <v>0</v>
      </c>
      <c r="AC7" s="75">
        <f>IF(AC6=3,1,0)</f>
        <v>0</v>
      </c>
      <c r="AD7" s="76"/>
      <c r="AE7" s="75">
        <f>IF(AE6=3,1,0)</f>
        <v>0</v>
      </c>
      <c r="AF7" s="78"/>
      <c r="AG7" s="79"/>
      <c r="AH7" s="80"/>
      <c r="AI7" s="79"/>
      <c r="AJ7" s="79"/>
      <c r="AK7" s="334"/>
    </row>
    <row r="8" spans="1:37" ht="13.5" customHeight="1">
      <c r="A8" s="66">
        <v>3</v>
      </c>
      <c r="B8" s="653" t="str">
        <f>Allgemein!H9</f>
        <v>Sebastian/Elisa</v>
      </c>
      <c r="C8" s="654"/>
      <c r="D8" s="654"/>
      <c r="E8" s="654"/>
      <c r="F8" s="654"/>
      <c r="G8" s="655"/>
      <c r="H8" s="81">
        <f>+AM35</f>
        <v>0</v>
      </c>
      <c r="I8" s="68" t="s">
        <v>5</v>
      </c>
      <c r="J8" s="82">
        <f>+AK35</f>
        <v>3</v>
      </c>
      <c r="K8" s="81">
        <f>+K36</f>
        <v>0</v>
      </c>
      <c r="L8" s="68" t="s">
        <v>5</v>
      </c>
      <c r="M8" s="82">
        <f>+I36</f>
        <v>3</v>
      </c>
      <c r="N8" s="327"/>
      <c r="O8" s="328"/>
      <c r="P8" s="329"/>
      <c r="Q8" s="67">
        <f>+I30</f>
        <v>0</v>
      </c>
      <c r="R8" s="68" t="s">
        <v>5</v>
      </c>
      <c r="S8" s="70">
        <f>+K30</f>
        <v>3</v>
      </c>
      <c r="T8" s="67">
        <f>+AK24</f>
        <v>0</v>
      </c>
      <c r="U8" s="68" t="s">
        <v>5</v>
      </c>
      <c r="V8" s="69">
        <f>+AM24</f>
        <v>3</v>
      </c>
      <c r="W8" s="70">
        <f>+I25</f>
        <v>0</v>
      </c>
      <c r="X8" s="368" t="s">
        <v>5</v>
      </c>
      <c r="Y8" s="69">
        <f>+K25</f>
        <v>3</v>
      </c>
      <c r="Z8" s="70">
        <f>+I42</f>
        <v>3</v>
      </c>
      <c r="AA8" s="368" t="s">
        <v>5</v>
      </c>
      <c r="AB8" s="70">
        <f>+K42</f>
        <v>0</v>
      </c>
      <c r="AC8" s="67">
        <f>+AK29</f>
        <v>0</v>
      </c>
      <c r="AD8" s="68" t="s">
        <v>5</v>
      </c>
      <c r="AE8" s="70">
        <f>+AM29</f>
        <v>0</v>
      </c>
      <c r="AF8" s="71">
        <f>SUM(AC9,Z9,W9,T9,Q9,K9,H9)</f>
        <v>1</v>
      </c>
      <c r="AG8" s="72" t="s">
        <v>5</v>
      </c>
      <c r="AH8" s="73">
        <f>SUM(AE9,AB9,Y9,V9,S9,M9,J9)</f>
        <v>5</v>
      </c>
      <c r="AI8" s="72">
        <f>SUM(H8,K8,N8,Q8,T8,W8,Z8,AC8)</f>
        <v>3</v>
      </c>
      <c r="AJ8" s="72" t="s">
        <v>5</v>
      </c>
      <c r="AK8" s="333">
        <f>SUM(J8,M8,P8,S8,V8,Y8,AB8,AE8,)</f>
        <v>15</v>
      </c>
    </row>
    <row r="9" spans="1:37" ht="13.5" customHeight="1">
      <c r="A9" s="74"/>
      <c r="B9" s="656" t="str">
        <f>Allgemein!I9</f>
        <v> </v>
      </c>
      <c r="C9" s="657"/>
      <c r="D9" s="657"/>
      <c r="E9" s="657"/>
      <c r="F9" s="657"/>
      <c r="G9" s="658"/>
      <c r="H9" s="75">
        <f>IF(H8=3,1,0)</f>
        <v>0</v>
      </c>
      <c r="I9" s="76"/>
      <c r="J9" s="77">
        <f>IF(J8=3,1,0)</f>
        <v>1</v>
      </c>
      <c r="K9" s="75">
        <f>IF(K8=3,1,0)</f>
        <v>0</v>
      </c>
      <c r="L9" s="76"/>
      <c r="M9" s="75">
        <f>IF(M8=3,1,0)</f>
        <v>1</v>
      </c>
      <c r="N9" s="330"/>
      <c r="O9" s="331"/>
      <c r="P9" s="332"/>
      <c r="Q9" s="75">
        <f>IF(Q8=3,1,0)</f>
        <v>0</v>
      </c>
      <c r="R9" s="76"/>
      <c r="S9" s="77">
        <f>IF(S8=3,1,0)</f>
        <v>1</v>
      </c>
      <c r="T9" s="75">
        <f>IF(T8=3,1,0)</f>
        <v>0</v>
      </c>
      <c r="U9" s="76"/>
      <c r="V9" s="77">
        <f>IF(V8=3,1,0)</f>
        <v>1</v>
      </c>
      <c r="W9" s="75">
        <f>IF(W8=3,1,0)</f>
        <v>0</v>
      </c>
      <c r="X9" s="369"/>
      <c r="Y9" s="77">
        <f>IF(Y8=3,1,0)</f>
        <v>1</v>
      </c>
      <c r="Z9" s="75">
        <f>IF(Z8=3,1,0)</f>
        <v>1</v>
      </c>
      <c r="AA9" s="369"/>
      <c r="AB9" s="77">
        <f>IF(AB8=3,1,0)</f>
        <v>0</v>
      </c>
      <c r="AC9" s="75">
        <f>IF(AC8=3,1,0)</f>
        <v>0</v>
      </c>
      <c r="AD9" s="76"/>
      <c r="AE9" s="75">
        <f>IF(AE8=3,1,0)</f>
        <v>0</v>
      </c>
      <c r="AF9" s="78"/>
      <c r="AG9" s="79"/>
      <c r="AH9" s="80"/>
      <c r="AI9" s="79"/>
      <c r="AJ9" s="79"/>
      <c r="AK9" s="334"/>
    </row>
    <row r="10" spans="1:37" ht="13.5" customHeight="1">
      <c r="A10" s="66">
        <v>4</v>
      </c>
      <c r="B10" s="653" t="str">
        <f>Allgemein!H10</f>
        <v>Tobias/Edzard</v>
      </c>
      <c r="C10" s="654"/>
      <c r="D10" s="654"/>
      <c r="E10" s="654"/>
      <c r="F10" s="654"/>
      <c r="G10" s="655"/>
      <c r="H10" s="81">
        <f>+K37</f>
        <v>0</v>
      </c>
      <c r="I10" s="68" t="s">
        <v>5</v>
      </c>
      <c r="J10" s="82">
        <f>+I37</f>
        <v>3</v>
      </c>
      <c r="K10" s="81">
        <f>+AM30</f>
        <v>0</v>
      </c>
      <c r="L10" s="68" t="s">
        <v>5</v>
      </c>
      <c r="M10" s="82">
        <f>+AK30</f>
        <v>3</v>
      </c>
      <c r="N10" s="81">
        <f>+K30</f>
        <v>3</v>
      </c>
      <c r="O10" s="68" t="s">
        <v>5</v>
      </c>
      <c r="P10" s="69">
        <f>+I30</f>
        <v>0</v>
      </c>
      <c r="Q10" s="327"/>
      <c r="R10" s="328"/>
      <c r="S10" s="329"/>
      <c r="T10" s="67">
        <f>+I26</f>
        <v>0</v>
      </c>
      <c r="U10" s="83" t="s">
        <v>5</v>
      </c>
      <c r="V10" s="69">
        <f>+K26</f>
        <v>3</v>
      </c>
      <c r="W10" s="70">
        <f>+I43</f>
        <v>0</v>
      </c>
      <c r="X10" s="368" t="s">
        <v>5</v>
      </c>
      <c r="Y10" s="69">
        <f>+K43</f>
        <v>3</v>
      </c>
      <c r="Z10" s="70">
        <f>+AK37</f>
        <v>3</v>
      </c>
      <c r="AA10" s="368" t="s">
        <v>5</v>
      </c>
      <c r="AB10" s="70">
        <f>+AM37</f>
        <v>0</v>
      </c>
      <c r="AC10" s="67">
        <f>+AK23</f>
        <v>0</v>
      </c>
      <c r="AD10" s="68" t="s">
        <v>5</v>
      </c>
      <c r="AE10" s="70">
        <f>+AM23</f>
        <v>0</v>
      </c>
      <c r="AF10" s="71">
        <f>SUM(AC11,Z11,W11,T11,N11,K11,H11)</f>
        <v>2</v>
      </c>
      <c r="AG10" s="72" t="s">
        <v>5</v>
      </c>
      <c r="AH10" s="73">
        <f>SUM(AE11,AB11,Y11,V11,P11,M11,J11)</f>
        <v>4</v>
      </c>
      <c r="AI10" s="72">
        <f>SUM(H10,K10,N10,Q10,T10,W10,Z10,AC10)</f>
        <v>6</v>
      </c>
      <c r="AJ10" s="72" t="s">
        <v>5</v>
      </c>
      <c r="AK10" s="333">
        <f>SUM(J10,M10,P10,S10,V10,Y10,AB10,AE10,)</f>
        <v>12</v>
      </c>
    </row>
    <row r="11" spans="1:37" ht="13.5" customHeight="1">
      <c r="A11" s="74"/>
      <c r="B11" s="656" t="str">
        <f>Allgemein!I10</f>
        <v> </v>
      </c>
      <c r="C11" s="657"/>
      <c r="D11" s="657"/>
      <c r="E11" s="657"/>
      <c r="F11" s="657"/>
      <c r="G11" s="658"/>
      <c r="H11" s="75">
        <f>IF(H10=3,1,0)</f>
        <v>0</v>
      </c>
      <c r="I11" s="76"/>
      <c r="J11" s="77">
        <f>IF(J10=3,1,0)</f>
        <v>1</v>
      </c>
      <c r="K11" s="75">
        <f>IF(K10=3,1,0)</f>
        <v>0</v>
      </c>
      <c r="L11" s="76"/>
      <c r="M11" s="77">
        <f>IF(M10=3,1,0)</f>
        <v>1</v>
      </c>
      <c r="N11" s="75">
        <f>IF(N10=3,1,0)</f>
        <v>1</v>
      </c>
      <c r="O11" s="76"/>
      <c r="P11" s="75">
        <f>IF(P10=3,1,0)</f>
        <v>0</v>
      </c>
      <c r="Q11" s="330"/>
      <c r="R11" s="331"/>
      <c r="S11" s="332"/>
      <c r="T11" s="84">
        <f>IF(T10=3,1,0)</f>
        <v>0</v>
      </c>
      <c r="U11" s="85"/>
      <c r="V11" s="77">
        <f>IF(V10=3,1,0)</f>
        <v>1</v>
      </c>
      <c r="W11" s="75">
        <f>IF(W10=3,1,0)</f>
        <v>0</v>
      </c>
      <c r="X11" s="369"/>
      <c r="Y11" s="77">
        <f>IF(Y10=3,1,0)</f>
        <v>1</v>
      </c>
      <c r="Z11" s="75">
        <f>IF(Z10=3,1,0)</f>
        <v>1</v>
      </c>
      <c r="AA11" s="369"/>
      <c r="AB11" s="77">
        <f>IF(AB10=3,1,0)</f>
        <v>0</v>
      </c>
      <c r="AC11" s="75">
        <f>IF(AC10=3,1,0)</f>
        <v>0</v>
      </c>
      <c r="AD11" s="76"/>
      <c r="AE11" s="75">
        <f>IF(AE10=3,1,0)</f>
        <v>0</v>
      </c>
      <c r="AF11" s="78"/>
      <c r="AG11" s="79"/>
      <c r="AH11" s="80"/>
      <c r="AI11" s="79"/>
      <c r="AJ11" s="79"/>
      <c r="AK11" s="334"/>
    </row>
    <row r="12" spans="1:37" ht="13.5" customHeight="1">
      <c r="A12" s="370">
        <v>5</v>
      </c>
      <c r="B12" s="653" t="str">
        <f>Allgemein!H11</f>
        <v>Tim/Pascal</v>
      </c>
      <c r="C12" s="654"/>
      <c r="D12" s="654"/>
      <c r="E12" s="654"/>
      <c r="F12" s="654"/>
      <c r="G12" s="655"/>
      <c r="H12" s="371">
        <f>+AM31</f>
        <v>3</v>
      </c>
      <c r="I12" s="87" t="s">
        <v>5</v>
      </c>
      <c r="J12" s="372">
        <f>+AK31</f>
        <v>1</v>
      </c>
      <c r="K12" s="371">
        <f>+K31</f>
        <v>3</v>
      </c>
      <c r="L12" s="87" t="s">
        <v>5</v>
      </c>
      <c r="M12" s="372">
        <f>+I31</f>
        <v>0</v>
      </c>
      <c r="N12" s="371">
        <f>+AM24</f>
        <v>3</v>
      </c>
      <c r="O12" s="87" t="s">
        <v>5</v>
      </c>
      <c r="P12" s="372">
        <f>+AK24</f>
        <v>0</v>
      </c>
      <c r="Q12" s="371">
        <f>+K26</f>
        <v>3</v>
      </c>
      <c r="R12" s="373" t="s">
        <v>5</v>
      </c>
      <c r="S12" s="371">
        <f>+I26</f>
        <v>0</v>
      </c>
      <c r="T12" s="327"/>
      <c r="U12" s="328"/>
      <c r="V12" s="329"/>
      <c r="W12" s="374">
        <f>+AK38</f>
        <v>3</v>
      </c>
      <c r="X12" s="373" t="s">
        <v>5</v>
      </c>
      <c r="Y12" s="375">
        <f>+AM38</f>
        <v>0</v>
      </c>
      <c r="Z12" s="374">
        <f>+I38</f>
        <v>3</v>
      </c>
      <c r="AA12" s="373" t="s">
        <v>5</v>
      </c>
      <c r="AB12" s="374">
        <f>+K38</f>
        <v>0</v>
      </c>
      <c r="AC12" s="88">
        <f>+I44</f>
        <v>0</v>
      </c>
      <c r="AD12" s="87" t="s">
        <v>5</v>
      </c>
      <c r="AE12" s="89">
        <f>+K44</f>
        <v>0</v>
      </c>
      <c r="AF12" s="90">
        <f>SUM(AC13,Z13,W13,Q13,N13,K13,H13)</f>
        <v>6</v>
      </c>
      <c r="AG12" s="91" t="s">
        <v>5</v>
      </c>
      <c r="AH12" s="92">
        <f>SUM(AE13,AB13,Y13,S13,P13,M13,J13)</f>
        <v>0</v>
      </c>
      <c r="AI12" s="91">
        <f>SUM(H12,K12,N12,Q12,T12,W12,Z12,AC12)</f>
        <v>18</v>
      </c>
      <c r="AJ12" s="91" t="s">
        <v>5</v>
      </c>
      <c r="AK12" s="335">
        <f>SUM(J12,M12,P12,S12,V12,Y12,AB12,AE12,)</f>
        <v>1</v>
      </c>
    </row>
    <row r="13" spans="1:37" ht="13.5" customHeight="1">
      <c r="A13" s="376"/>
      <c r="B13" s="656" t="str">
        <f>Allgemein!I11</f>
        <v> </v>
      </c>
      <c r="C13" s="657"/>
      <c r="D13" s="657"/>
      <c r="E13" s="657"/>
      <c r="F13" s="657"/>
      <c r="G13" s="658"/>
      <c r="H13" s="75">
        <f>IF(H12=3,1,0)</f>
        <v>1</v>
      </c>
      <c r="I13" s="76"/>
      <c r="J13" s="77">
        <f>IF(J12=3,1,0)</f>
        <v>0</v>
      </c>
      <c r="K13" s="75">
        <f>IF(K12=3,1,0)</f>
        <v>1</v>
      </c>
      <c r="L13" s="76"/>
      <c r="M13" s="77">
        <f>IF(M12=3,1,0)</f>
        <v>0</v>
      </c>
      <c r="N13" s="75">
        <f>IF(N12=3,1,0)</f>
        <v>1</v>
      </c>
      <c r="O13" s="76"/>
      <c r="P13" s="77">
        <f>IF(P12=3,1,0)</f>
        <v>0</v>
      </c>
      <c r="Q13" s="75">
        <f>IF(Q12=3,1,0)</f>
        <v>1</v>
      </c>
      <c r="R13" s="369"/>
      <c r="S13" s="77">
        <f>IF(S12=3,1,0)</f>
        <v>0</v>
      </c>
      <c r="T13" s="330"/>
      <c r="U13" s="331"/>
      <c r="V13" s="332"/>
      <c r="W13" s="75">
        <f>IF(W12=3,1,0)</f>
        <v>1</v>
      </c>
      <c r="X13" s="377"/>
      <c r="Y13" s="77">
        <f>IF(Y12=3,1,0)</f>
        <v>0</v>
      </c>
      <c r="Z13" s="75">
        <f>IF(Z12=3,1,0)</f>
        <v>1</v>
      </c>
      <c r="AA13" s="377"/>
      <c r="AB13" s="77">
        <f>IF(AB12=3,1,0)</f>
        <v>0</v>
      </c>
      <c r="AC13" s="75">
        <f>IF(AC12=3,1,0)</f>
        <v>0</v>
      </c>
      <c r="AD13" s="76"/>
      <c r="AE13" s="75">
        <f>IF(AE12=3,1,0)</f>
        <v>0</v>
      </c>
      <c r="AF13" s="78"/>
      <c r="AG13" s="79"/>
      <c r="AH13" s="80"/>
      <c r="AI13" s="79"/>
      <c r="AJ13" s="79"/>
      <c r="AK13" s="334"/>
    </row>
    <row r="14" spans="1:37" ht="13.5" customHeight="1">
      <c r="A14" s="370">
        <v>6</v>
      </c>
      <c r="B14" s="653" t="str">
        <f>Allgemein!H12</f>
        <v>Patrick H./Leo</v>
      </c>
      <c r="C14" s="654"/>
      <c r="D14" s="654"/>
      <c r="E14" s="654"/>
      <c r="F14" s="654"/>
      <c r="G14" s="655"/>
      <c r="H14" s="378">
        <f>+K32</f>
        <v>0</v>
      </c>
      <c r="I14" s="68" t="s">
        <v>5</v>
      </c>
      <c r="J14" s="379">
        <f>+I32</f>
        <v>3</v>
      </c>
      <c r="K14" s="378">
        <f>+AM25</f>
        <v>0</v>
      </c>
      <c r="L14" s="68" t="s">
        <v>5</v>
      </c>
      <c r="M14" s="379">
        <f>+AK25</f>
        <v>3</v>
      </c>
      <c r="N14" s="378">
        <f>+K25</f>
        <v>3</v>
      </c>
      <c r="O14" s="68" t="s">
        <v>5</v>
      </c>
      <c r="P14" s="379">
        <f>+I25</f>
        <v>0</v>
      </c>
      <c r="Q14" s="378">
        <f>+K43</f>
        <v>3</v>
      </c>
      <c r="R14" s="373" t="s">
        <v>5</v>
      </c>
      <c r="S14" s="378">
        <f>+I43</f>
        <v>0</v>
      </c>
      <c r="T14" s="380">
        <f>+AM38</f>
        <v>0</v>
      </c>
      <c r="U14" s="373" t="s">
        <v>5</v>
      </c>
      <c r="V14" s="381">
        <f>+AK38</f>
        <v>3</v>
      </c>
      <c r="W14" s="327"/>
      <c r="X14" s="328"/>
      <c r="Y14" s="329"/>
      <c r="Z14" s="382">
        <f>+AK32</f>
        <v>3</v>
      </c>
      <c r="AA14" s="383" t="s">
        <v>5</v>
      </c>
      <c r="AB14" s="382">
        <f>+AM32</f>
        <v>0</v>
      </c>
      <c r="AC14" s="67">
        <f>+I35</f>
        <v>0</v>
      </c>
      <c r="AD14" s="68" t="s">
        <v>5</v>
      </c>
      <c r="AE14" s="70">
        <f>+K35</f>
        <v>0</v>
      </c>
      <c r="AF14" s="71">
        <f>SUM(AC15,Z15,T15,Q15,N15,K15,H15)</f>
        <v>3</v>
      </c>
      <c r="AG14" s="72" t="s">
        <v>5</v>
      </c>
      <c r="AH14" s="73">
        <f>SUM(AE15,AB15,V15,S15,P15,M15,J15)</f>
        <v>3</v>
      </c>
      <c r="AI14" s="72">
        <f>SUM(H14,K14,N14,Q14,T14,W14,Z14,AC14)</f>
        <v>9</v>
      </c>
      <c r="AJ14" s="72" t="s">
        <v>5</v>
      </c>
      <c r="AK14" s="333">
        <f>SUM(J14,M14,P14,S14,V14,Y14,AB14,AE14,)</f>
        <v>9</v>
      </c>
    </row>
    <row r="15" spans="1:37" ht="13.5" customHeight="1">
      <c r="A15" s="376"/>
      <c r="B15" s="656" t="str">
        <f>Allgemein!I12</f>
        <v> </v>
      </c>
      <c r="C15" s="657"/>
      <c r="D15" s="657"/>
      <c r="E15" s="657"/>
      <c r="F15" s="657"/>
      <c r="G15" s="658"/>
      <c r="H15" s="75">
        <f>IF(H14=3,1,0)</f>
        <v>0</v>
      </c>
      <c r="I15" s="76"/>
      <c r="J15" s="77">
        <f>IF(J14=3,1,0)</f>
        <v>1</v>
      </c>
      <c r="K15" s="75">
        <f>IF(K14=3,1,0)</f>
        <v>0</v>
      </c>
      <c r="L15" s="76"/>
      <c r="M15" s="77">
        <f>IF(M14=3,1,0)</f>
        <v>1</v>
      </c>
      <c r="N15" s="75">
        <f>IF(N14=3,1,0)</f>
        <v>1</v>
      </c>
      <c r="O15" s="76"/>
      <c r="P15" s="77">
        <f>IF(P14=3,1,0)</f>
        <v>0</v>
      </c>
      <c r="Q15" s="75">
        <f>IF(Q14=3,1,0)</f>
        <v>1</v>
      </c>
      <c r="R15" s="369"/>
      <c r="S15" s="77">
        <f>IF(S14=3,1,0)</f>
        <v>0</v>
      </c>
      <c r="T15" s="75">
        <f>IF(T14=3,1,0)</f>
        <v>0</v>
      </c>
      <c r="U15" s="369"/>
      <c r="V15" s="75">
        <f>IF(V14=3,1,0)</f>
        <v>1</v>
      </c>
      <c r="W15" s="330"/>
      <c r="X15" s="331"/>
      <c r="Y15" s="332"/>
      <c r="Z15" s="75">
        <f>IF(Z14=3,1,0)</f>
        <v>1</v>
      </c>
      <c r="AA15" s="384"/>
      <c r="AB15" s="77">
        <f>IF(AB14=3,1,0)</f>
        <v>0</v>
      </c>
      <c r="AC15" s="75">
        <f>IF(AC14=3,1,0)</f>
        <v>0</v>
      </c>
      <c r="AD15" s="76"/>
      <c r="AE15" s="75">
        <f>IF(AE14=3,1,0)</f>
        <v>0</v>
      </c>
      <c r="AF15" s="78"/>
      <c r="AG15" s="79"/>
      <c r="AH15" s="80"/>
      <c r="AI15" s="79"/>
      <c r="AJ15" s="79"/>
      <c r="AK15" s="334"/>
    </row>
    <row r="16" spans="1:37" ht="13.5" customHeight="1">
      <c r="A16" s="370">
        <v>7</v>
      </c>
      <c r="B16" s="653" t="str">
        <f>Allgemein!H13</f>
        <v>Vera/Joachim</v>
      </c>
      <c r="C16" s="654"/>
      <c r="D16" s="654"/>
      <c r="E16" s="654"/>
      <c r="F16" s="654"/>
      <c r="G16" s="655"/>
      <c r="H16" s="371">
        <f>+AM26</f>
        <v>0</v>
      </c>
      <c r="I16" s="87" t="s">
        <v>5</v>
      </c>
      <c r="J16" s="372">
        <f>+AK26</f>
        <v>3</v>
      </c>
      <c r="K16" s="371">
        <f>+K24</f>
        <v>0</v>
      </c>
      <c r="L16" s="87" t="s">
        <v>5</v>
      </c>
      <c r="M16" s="372">
        <f>+I24</f>
        <v>3</v>
      </c>
      <c r="N16" s="371">
        <f>+K42</f>
        <v>0</v>
      </c>
      <c r="O16" s="87" t="s">
        <v>5</v>
      </c>
      <c r="P16" s="372">
        <f>+I42</f>
        <v>3</v>
      </c>
      <c r="Q16" s="371">
        <f>+AM37</f>
        <v>0</v>
      </c>
      <c r="R16" s="373" t="s">
        <v>5</v>
      </c>
      <c r="S16" s="371">
        <f>+AK37</f>
        <v>3</v>
      </c>
      <c r="T16" s="385">
        <f>+K38</f>
        <v>0</v>
      </c>
      <c r="U16" s="373" t="s">
        <v>5</v>
      </c>
      <c r="V16" s="375">
        <f>+I38</f>
        <v>3</v>
      </c>
      <c r="W16" s="374">
        <f>+AM32</f>
        <v>0</v>
      </c>
      <c r="X16" s="373" t="s">
        <v>5</v>
      </c>
      <c r="Y16" s="375">
        <f>+AK32</f>
        <v>3</v>
      </c>
      <c r="Z16" s="327"/>
      <c r="AA16" s="328"/>
      <c r="AB16" s="329"/>
      <c r="AC16" s="88">
        <f>+I29</f>
        <v>0</v>
      </c>
      <c r="AD16" s="87" t="s">
        <v>5</v>
      </c>
      <c r="AE16" s="89">
        <f>+K29</f>
        <v>0</v>
      </c>
      <c r="AF16" s="90">
        <f>SUM(AC17,W17,T17,Q17,N17,K17,H17)</f>
        <v>0</v>
      </c>
      <c r="AG16" s="91" t="s">
        <v>5</v>
      </c>
      <c r="AH16" s="92">
        <f>SUM(AE17,Y17,V17,S17,P17,M17,J17)</f>
        <v>6</v>
      </c>
      <c r="AI16" s="91">
        <f>SUM(H16,K16,N16,Q16,T16,W16,Z16,AC16)</f>
        <v>0</v>
      </c>
      <c r="AJ16" s="91" t="s">
        <v>5</v>
      </c>
      <c r="AK16" s="335">
        <f>SUM(J16,M16,P16,S16,V16,Y16,AB16,AE16,)</f>
        <v>18</v>
      </c>
    </row>
    <row r="17" spans="1:37" ht="13.5" customHeight="1">
      <c r="A17" s="376"/>
      <c r="B17" s="656" t="str">
        <f>Allgemein!I13</f>
        <v> </v>
      </c>
      <c r="C17" s="657"/>
      <c r="D17" s="657"/>
      <c r="E17" s="657"/>
      <c r="F17" s="657"/>
      <c r="G17" s="658"/>
      <c r="H17" s="75">
        <f>IF(H16=3,1,0)</f>
        <v>0</v>
      </c>
      <c r="I17" s="76"/>
      <c r="J17" s="77">
        <f>IF(J16=3,1,0)</f>
        <v>1</v>
      </c>
      <c r="K17" s="75">
        <f>IF(K16=3,1,0)</f>
        <v>0</v>
      </c>
      <c r="L17" s="76"/>
      <c r="M17" s="77">
        <f>IF(M16=3,1,0)</f>
        <v>1</v>
      </c>
      <c r="N17" s="75">
        <f>IF(N16=3,1,0)</f>
        <v>0</v>
      </c>
      <c r="O17" s="76"/>
      <c r="P17" s="77">
        <f>IF(P16=3,1,0)</f>
        <v>1</v>
      </c>
      <c r="Q17" s="75">
        <f>IF(Q16=3,1,0)</f>
        <v>0</v>
      </c>
      <c r="R17" s="369"/>
      <c r="S17" s="77">
        <f>IF(S16=3,1,0)</f>
        <v>1</v>
      </c>
      <c r="T17" s="75">
        <f>IF(T16=3,1,0)</f>
        <v>0</v>
      </c>
      <c r="U17" s="369"/>
      <c r="V17" s="77">
        <f>IF(V16=3,1,0)</f>
        <v>1</v>
      </c>
      <c r="W17" s="75">
        <f>IF(W16=3,1,0)</f>
        <v>0</v>
      </c>
      <c r="X17" s="369"/>
      <c r="Y17" s="75">
        <f>IF(Y16=3,1,0)</f>
        <v>1</v>
      </c>
      <c r="Z17" s="330"/>
      <c r="AA17" s="331"/>
      <c r="AB17" s="332"/>
      <c r="AC17" s="84">
        <f>IF(AC16=3,1,0)</f>
        <v>0</v>
      </c>
      <c r="AD17" s="76"/>
      <c r="AE17" s="75">
        <f>IF(AE16=3,1,0)</f>
        <v>0</v>
      </c>
      <c r="AF17" s="78"/>
      <c r="AG17" s="79"/>
      <c r="AH17" s="80"/>
      <c r="AI17" s="79"/>
      <c r="AJ17" s="79"/>
      <c r="AK17" s="334"/>
    </row>
    <row r="18" spans="1:37" ht="13.5" customHeight="1">
      <c r="A18" s="93">
        <v>8</v>
      </c>
      <c r="B18" s="653" t="str">
        <f>Allgemein!H14</f>
        <v> ---/---</v>
      </c>
      <c r="C18" s="654"/>
      <c r="D18" s="654"/>
      <c r="E18" s="654"/>
      <c r="F18" s="654"/>
      <c r="G18" s="655"/>
      <c r="H18" s="94">
        <f>+K23</f>
        <v>0</v>
      </c>
      <c r="I18" s="87" t="s">
        <v>5</v>
      </c>
      <c r="J18" s="95">
        <f>+I23</f>
        <v>0</v>
      </c>
      <c r="K18" s="94">
        <f>+AM36</f>
        <v>0</v>
      </c>
      <c r="L18" s="87" t="s">
        <v>5</v>
      </c>
      <c r="M18" s="95">
        <f>+AK36</f>
        <v>0</v>
      </c>
      <c r="N18" s="94">
        <f>+AM29</f>
        <v>0</v>
      </c>
      <c r="O18" s="87" t="s">
        <v>5</v>
      </c>
      <c r="P18" s="96">
        <f>+AK29</f>
        <v>0</v>
      </c>
      <c r="Q18" s="88">
        <f>+AM23</f>
        <v>0</v>
      </c>
      <c r="R18" s="87" t="s">
        <v>5</v>
      </c>
      <c r="S18" s="89">
        <f>+AK23</f>
        <v>0</v>
      </c>
      <c r="T18" s="88">
        <f>+K44</f>
        <v>0</v>
      </c>
      <c r="U18" s="87" t="s">
        <v>5</v>
      </c>
      <c r="V18" s="96">
        <f>+I44</f>
        <v>0</v>
      </c>
      <c r="W18" s="89">
        <f>+K35</f>
        <v>0</v>
      </c>
      <c r="X18" s="87" t="s">
        <v>5</v>
      </c>
      <c r="Y18" s="96">
        <f>+I35</f>
        <v>0</v>
      </c>
      <c r="Z18" s="89">
        <f>+K29</f>
        <v>0</v>
      </c>
      <c r="AA18" s="87" t="s">
        <v>5</v>
      </c>
      <c r="AB18" s="96">
        <f>+I29</f>
        <v>0</v>
      </c>
      <c r="AC18" s="337"/>
      <c r="AD18" s="323"/>
      <c r="AE18" s="323"/>
      <c r="AF18" s="90">
        <f>SUM(Z19,W19,T19,Q19,N19,K19,H19)</f>
        <v>0</v>
      </c>
      <c r="AG18" s="91" t="s">
        <v>5</v>
      </c>
      <c r="AH18" s="92">
        <f>SUM(AB19,Y19,V19,S19,P19,M19,J19)</f>
        <v>0</v>
      </c>
      <c r="AI18" s="91">
        <f>SUM(H18,K18,N18,Q18,T18,W18,Z18,AC18)</f>
        <v>0</v>
      </c>
      <c r="AJ18" s="91" t="s">
        <v>5</v>
      </c>
      <c r="AK18" s="335">
        <f>SUM(J18,M18,P18,S18,V18,Y18,AB18,AE18,)</f>
        <v>0</v>
      </c>
    </row>
    <row r="19" spans="1:37" ht="13.5" customHeight="1" thickBot="1">
      <c r="A19" s="97"/>
      <c r="B19" s="659" t="str">
        <f>Allgemein!I14</f>
        <v> </v>
      </c>
      <c r="C19" s="660"/>
      <c r="D19" s="660"/>
      <c r="E19" s="660"/>
      <c r="F19" s="660"/>
      <c r="G19" s="661"/>
      <c r="H19" s="98">
        <f>IF(H18=3,1,0)</f>
        <v>0</v>
      </c>
      <c r="I19" s="99"/>
      <c r="J19" s="100">
        <f>IF(J18=3,1,0)</f>
        <v>0</v>
      </c>
      <c r="K19" s="101">
        <f>IF(K18=3,1,0)</f>
        <v>0</v>
      </c>
      <c r="L19" s="99"/>
      <c r="M19" s="100">
        <f>IF(M18=3,1,0)</f>
        <v>0</v>
      </c>
      <c r="N19" s="101">
        <f>IF(N18=3,1,0)</f>
        <v>0</v>
      </c>
      <c r="O19" s="99"/>
      <c r="P19" s="100">
        <f>IF(P18=3,1,0)</f>
        <v>0</v>
      </c>
      <c r="Q19" s="101">
        <f>IF(Q18=3,1,0)</f>
        <v>0</v>
      </c>
      <c r="R19" s="99"/>
      <c r="S19" s="100">
        <f>IF(S18=3,1,0)</f>
        <v>0</v>
      </c>
      <c r="T19" s="101">
        <f>IF(T18=3,1,0)</f>
        <v>0</v>
      </c>
      <c r="U19" s="99"/>
      <c r="V19" s="100">
        <f>IF(V18=3,1,0)</f>
        <v>0</v>
      </c>
      <c r="W19" s="101">
        <f>IF(W18=3,1,0)</f>
        <v>0</v>
      </c>
      <c r="X19" s="99"/>
      <c r="Y19" s="100">
        <f>IF(Y18=3,1,0)</f>
        <v>0</v>
      </c>
      <c r="Z19" s="101">
        <f>IF(Z18=3,1,0)</f>
        <v>0</v>
      </c>
      <c r="AA19" s="99"/>
      <c r="AB19" s="101">
        <f>IF(AB18=3,1,0)</f>
        <v>0</v>
      </c>
      <c r="AC19" s="338"/>
      <c r="AD19" s="339"/>
      <c r="AE19" s="339"/>
      <c r="AF19" s="102"/>
      <c r="AG19" s="103"/>
      <c r="AH19" s="104"/>
      <c r="AI19" s="105"/>
      <c r="AJ19" s="103"/>
      <c r="AK19" s="336"/>
    </row>
    <row r="20" spans="1:39" ht="15.75">
      <c r="A20" s="29"/>
      <c r="B20" s="386"/>
      <c r="C20" s="362"/>
      <c r="D20" s="29"/>
      <c r="E20" s="362"/>
      <c r="F20" s="28"/>
      <c r="G20" s="386"/>
      <c r="H20" s="89"/>
      <c r="I20" s="87"/>
      <c r="J20" s="89"/>
      <c r="K20" s="89"/>
      <c r="L20" s="87"/>
      <c r="M20" s="89"/>
      <c r="N20" s="89"/>
      <c r="O20" s="87"/>
      <c r="P20" s="89"/>
      <c r="Q20" s="89"/>
      <c r="R20" s="87"/>
      <c r="S20" s="89"/>
      <c r="T20" s="89"/>
      <c r="U20" s="87"/>
      <c r="V20" s="89"/>
      <c r="W20" s="89"/>
      <c r="X20" s="87"/>
      <c r="Y20" s="89"/>
      <c r="Z20" s="89"/>
      <c r="AA20" s="87"/>
      <c r="AB20" s="89"/>
      <c r="AC20" s="106"/>
      <c r="AD20" s="107"/>
      <c r="AE20" s="107"/>
      <c r="AF20" s="91"/>
      <c r="AG20" s="91"/>
      <c r="AH20" s="91"/>
      <c r="AI20" s="91"/>
      <c r="AJ20" s="91"/>
      <c r="AK20" s="91"/>
      <c r="AL20" s="31"/>
      <c r="AM20" s="27"/>
    </row>
    <row r="21" spans="1:39" ht="15" customHeight="1" thickBot="1">
      <c r="A21" s="362"/>
      <c r="C21" s="387" t="s">
        <v>21</v>
      </c>
      <c r="I21" s="367"/>
      <c r="L21" s="362"/>
      <c r="M21" s="362"/>
      <c r="N21" s="362"/>
      <c r="O21" s="362"/>
      <c r="P21" s="362"/>
      <c r="Q21" s="362"/>
      <c r="R21" s="362"/>
      <c r="S21" s="364"/>
      <c r="T21" s="388" t="s">
        <v>22</v>
      </c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</row>
    <row r="22" spans="1:39" ht="12.75" customHeight="1" thickBot="1">
      <c r="A22" s="109"/>
      <c r="B22" s="110"/>
      <c r="C22" s="110"/>
      <c r="D22" s="111"/>
      <c r="E22" s="112" t="s">
        <v>1</v>
      </c>
      <c r="F22" s="112"/>
      <c r="G22" s="112" t="s">
        <v>1</v>
      </c>
      <c r="H22" s="110"/>
      <c r="I22" s="113" t="s">
        <v>6</v>
      </c>
      <c r="J22" s="114"/>
      <c r="K22" s="115"/>
      <c r="L22" s="363"/>
      <c r="M22" s="362"/>
      <c r="N22" s="362"/>
      <c r="O22" s="362"/>
      <c r="P22" s="362"/>
      <c r="Q22" s="362"/>
      <c r="R22" s="389"/>
      <c r="S22" s="390"/>
      <c r="T22" s="391" t="s">
        <v>1</v>
      </c>
      <c r="U22" s="391"/>
      <c r="V22" s="391"/>
      <c r="W22" s="391"/>
      <c r="X22" s="391"/>
      <c r="Y22" s="391"/>
      <c r="Z22" s="391"/>
      <c r="AA22" s="111"/>
      <c r="AB22" s="391"/>
      <c r="AC22" s="111"/>
      <c r="AD22" s="111"/>
      <c r="AE22" s="391" t="s">
        <v>1</v>
      </c>
      <c r="AF22" s="111"/>
      <c r="AG22" s="111"/>
      <c r="AH22" s="111"/>
      <c r="AI22" s="111"/>
      <c r="AJ22" s="111"/>
      <c r="AK22" s="391" t="s">
        <v>6</v>
      </c>
      <c r="AL22" s="111"/>
      <c r="AM22" s="392"/>
    </row>
    <row r="23" spans="1:39" ht="12.75" customHeight="1">
      <c r="A23" s="116"/>
      <c r="B23" s="117">
        <v>1</v>
      </c>
      <c r="C23" s="118" t="s">
        <v>9</v>
      </c>
      <c r="D23" s="119">
        <v>8</v>
      </c>
      <c r="E23" s="120" t="str">
        <f>+B4</f>
        <v>Lukas/Patrick S.</v>
      </c>
      <c r="F23" s="121" t="s">
        <v>9</v>
      </c>
      <c r="G23" s="120" t="str">
        <f>+B18</f>
        <v> ---/---</v>
      </c>
      <c r="H23" s="393"/>
      <c r="I23" s="122">
        <v>0</v>
      </c>
      <c r="J23" s="447" t="s">
        <v>5</v>
      </c>
      <c r="K23" s="123">
        <v>0</v>
      </c>
      <c r="L23" s="394"/>
      <c r="M23" s="157"/>
      <c r="N23" s="157"/>
      <c r="S23" s="124"/>
      <c r="T23" s="125">
        <v>4</v>
      </c>
      <c r="U23" s="126" t="s">
        <v>9</v>
      </c>
      <c r="V23" s="127">
        <v>8</v>
      </c>
      <c r="W23" s="128" t="str">
        <f>+B10</f>
        <v>Tobias/Edzard</v>
      </c>
      <c r="X23" s="111"/>
      <c r="Y23" s="128"/>
      <c r="Z23" s="129"/>
      <c r="AA23" s="111"/>
      <c r="AB23" s="128"/>
      <c r="AC23" s="130"/>
      <c r="AD23" s="129" t="s">
        <v>9</v>
      </c>
      <c r="AE23" s="130" t="str">
        <f>+B18</f>
        <v> ---/---</v>
      </c>
      <c r="AF23" s="128"/>
      <c r="AG23" s="128"/>
      <c r="AH23" s="128"/>
      <c r="AI23" s="128"/>
      <c r="AJ23" s="63"/>
      <c r="AK23" s="451">
        <v>0</v>
      </c>
      <c r="AL23" s="452" t="s">
        <v>5</v>
      </c>
      <c r="AM23" s="453">
        <v>0</v>
      </c>
    </row>
    <row r="24" spans="1:39" ht="12.75" customHeight="1">
      <c r="A24" s="131"/>
      <c r="B24" s="132">
        <v>2</v>
      </c>
      <c r="C24" s="133" t="s">
        <v>9</v>
      </c>
      <c r="D24" s="134">
        <v>7</v>
      </c>
      <c r="E24" s="135" t="str">
        <f>+B6</f>
        <v>Konstantin/Stefan</v>
      </c>
      <c r="F24" s="136" t="s">
        <v>9</v>
      </c>
      <c r="G24" s="135" t="str">
        <f>+B16</f>
        <v>Vera/Joachim</v>
      </c>
      <c r="H24" s="393"/>
      <c r="I24" s="122">
        <v>3</v>
      </c>
      <c r="J24" s="447" t="s">
        <v>5</v>
      </c>
      <c r="K24" s="123">
        <v>0</v>
      </c>
      <c r="L24" s="394"/>
      <c r="M24" s="157"/>
      <c r="N24" s="157"/>
      <c r="S24" s="137"/>
      <c r="T24" s="138">
        <v>3</v>
      </c>
      <c r="U24" s="139" t="s">
        <v>9</v>
      </c>
      <c r="V24" s="140">
        <v>5</v>
      </c>
      <c r="W24" s="141" t="str">
        <f>+B8</f>
        <v>Sebastian/Elisa</v>
      </c>
      <c r="X24" s="395"/>
      <c r="Y24" s="141"/>
      <c r="Z24" s="142"/>
      <c r="AA24" s="395"/>
      <c r="AB24" s="141"/>
      <c r="AC24" s="143"/>
      <c r="AD24" s="139" t="s">
        <v>9</v>
      </c>
      <c r="AE24" s="143" t="str">
        <f>+B12</f>
        <v>Tim/Pascal</v>
      </c>
      <c r="AF24" s="141"/>
      <c r="AG24" s="141"/>
      <c r="AH24" s="141"/>
      <c r="AI24" s="141"/>
      <c r="AJ24" s="396"/>
      <c r="AK24" s="454">
        <v>0</v>
      </c>
      <c r="AL24" s="455" t="s">
        <v>5</v>
      </c>
      <c r="AM24" s="456">
        <v>3</v>
      </c>
    </row>
    <row r="25" spans="1:39" ht="12.75" customHeight="1">
      <c r="A25" s="131"/>
      <c r="B25" s="132">
        <v>3</v>
      </c>
      <c r="C25" s="133" t="s">
        <v>9</v>
      </c>
      <c r="D25" s="134">
        <v>6</v>
      </c>
      <c r="E25" s="144" t="str">
        <f>+B8</f>
        <v>Sebastian/Elisa</v>
      </c>
      <c r="F25" s="136" t="s">
        <v>9</v>
      </c>
      <c r="G25" s="144" t="str">
        <f>+B14</f>
        <v>Patrick H./Leo</v>
      </c>
      <c r="H25" s="393"/>
      <c r="I25" s="145">
        <v>0</v>
      </c>
      <c r="J25" s="448" t="s">
        <v>5</v>
      </c>
      <c r="K25" s="146">
        <v>3</v>
      </c>
      <c r="L25" s="394"/>
      <c r="M25" s="157"/>
      <c r="N25" s="157"/>
      <c r="S25" s="137"/>
      <c r="T25" s="138">
        <v>2</v>
      </c>
      <c r="U25" s="147" t="s">
        <v>9</v>
      </c>
      <c r="V25" s="140">
        <v>6</v>
      </c>
      <c r="W25" s="141" t="str">
        <f>+B6</f>
        <v>Konstantin/Stefan</v>
      </c>
      <c r="X25" s="395"/>
      <c r="Y25" s="141"/>
      <c r="Z25" s="142"/>
      <c r="AA25" s="395"/>
      <c r="AB25" s="141"/>
      <c r="AC25" s="143"/>
      <c r="AD25" s="142" t="s">
        <v>9</v>
      </c>
      <c r="AE25" s="143" t="str">
        <f>+B14</f>
        <v>Patrick H./Leo</v>
      </c>
      <c r="AF25" s="141"/>
      <c r="AG25" s="141"/>
      <c r="AH25" s="141"/>
      <c r="AI25" s="141"/>
      <c r="AJ25" s="396"/>
      <c r="AK25" s="457">
        <v>3</v>
      </c>
      <c r="AL25" s="455" t="s">
        <v>5</v>
      </c>
      <c r="AM25" s="456">
        <v>0</v>
      </c>
    </row>
    <row r="26" spans="1:39" ht="12.75" customHeight="1" thickBot="1">
      <c r="A26" s="116"/>
      <c r="B26" s="148">
        <v>4</v>
      </c>
      <c r="C26" s="149" t="s">
        <v>9</v>
      </c>
      <c r="D26" s="150">
        <v>5</v>
      </c>
      <c r="E26" s="151" t="str">
        <f>+B10</f>
        <v>Tobias/Edzard</v>
      </c>
      <c r="F26" s="152" t="s">
        <v>9</v>
      </c>
      <c r="G26" s="151" t="str">
        <f>+B12</f>
        <v>Tim/Pascal</v>
      </c>
      <c r="H26" s="397"/>
      <c r="I26" s="153">
        <v>0</v>
      </c>
      <c r="J26" s="449" t="s">
        <v>5</v>
      </c>
      <c r="K26" s="154">
        <v>3</v>
      </c>
      <c r="L26" s="394"/>
      <c r="M26" s="157"/>
      <c r="N26" s="157"/>
      <c r="S26" s="172"/>
      <c r="T26" s="173">
        <v>1</v>
      </c>
      <c r="U26" s="155" t="s">
        <v>9</v>
      </c>
      <c r="V26" s="174">
        <v>7</v>
      </c>
      <c r="W26" s="175" t="str">
        <f>+B4</f>
        <v>Lukas/Patrick S.</v>
      </c>
      <c r="X26" s="364"/>
      <c r="Y26" s="175"/>
      <c r="Z26" s="156"/>
      <c r="AA26" s="364"/>
      <c r="AB26" s="175"/>
      <c r="AC26" s="175"/>
      <c r="AD26" s="156" t="s">
        <v>9</v>
      </c>
      <c r="AE26" s="175" t="str">
        <f>+B16</f>
        <v>Vera/Joachim</v>
      </c>
      <c r="AF26" s="175"/>
      <c r="AG26" s="175"/>
      <c r="AH26" s="175"/>
      <c r="AI26" s="175"/>
      <c r="AJ26" s="398"/>
      <c r="AK26" s="458">
        <v>3</v>
      </c>
      <c r="AL26" s="449" t="s">
        <v>5</v>
      </c>
      <c r="AM26" s="459">
        <v>0</v>
      </c>
    </row>
    <row r="27" spans="1:39" ht="12.75" customHeight="1">
      <c r="A27" s="157"/>
      <c r="B27" s="158"/>
      <c r="C27" s="159"/>
      <c r="D27" s="158"/>
      <c r="E27" s="160"/>
      <c r="F27" s="161"/>
      <c r="G27" s="160"/>
      <c r="H27" s="399"/>
      <c r="I27" s="162"/>
      <c r="J27" s="450"/>
      <c r="K27" s="162"/>
      <c r="L27" s="394"/>
      <c r="AK27" s="467"/>
      <c r="AL27" s="348"/>
      <c r="AM27" s="348"/>
    </row>
    <row r="28" spans="1:39" ht="12.75" customHeight="1" thickBot="1">
      <c r="A28" s="362"/>
      <c r="C28" s="388" t="s">
        <v>23</v>
      </c>
      <c r="I28" s="61"/>
      <c r="J28" s="348"/>
      <c r="K28" s="348"/>
      <c r="L28" s="394"/>
      <c r="S28" s="364"/>
      <c r="T28" s="187" t="s">
        <v>24</v>
      </c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468"/>
      <c r="AL28" s="468"/>
      <c r="AM28" s="468"/>
    </row>
    <row r="29" spans="1:39" ht="12.75" customHeight="1">
      <c r="A29" s="157"/>
      <c r="B29" s="163">
        <v>7</v>
      </c>
      <c r="C29" s="126" t="s">
        <v>9</v>
      </c>
      <c r="D29" s="127">
        <v>8</v>
      </c>
      <c r="E29" s="128" t="str">
        <f>+B16</f>
        <v>Vera/Joachim</v>
      </c>
      <c r="F29" s="129" t="s">
        <v>9</v>
      </c>
      <c r="G29" s="130" t="str">
        <f>+B18</f>
        <v> ---/---</v>
      </c>
      <c r="H29" s="401"/>
      <c r="I29" s="451">
        <v>0</v>
      </c>
      <c r="J29" s="452" t="s">
        <v>5</v>
      </c>
      <c r="K29" s="453">
        <v>0</v>
      </c>
      <c r="L29" s="394"/>
      <c r="M29" s="157"/>
      <c r="N29" s="157"/>
      <c r="S29" s="137"/>
      <c r="T29" s="164">
        <v>3</v>
      </c>
      <c r="U29" s="165" t="s">
        <v>9</v>
      </c>
      <c r="V29" s="166">
        <v>8</v>
      </c>
      <c r="W29" s="141" t="str">
        <f>+B8</f>
        <v>Sebastian/Elisa</v>
      </c>
      <c r="X29" s="395"/>
      <c r="Y29" s="141"/>
      <c r="Z29" s="142"/>
      <c r="AA29" s="395"/>
      <c r="AB29" s="141"/>
      <c r="AC29" s="141"/>
      <c r="AD29" s="142" t="s">
        <v>9</v>
      </c>
      <c r="AE29" s="141" t="str">
        <f>+B18</f>
        <v> ---/---</v>
      </c>
      <c r="AF29" s="141"/>
      <c r="AG29" s="141"/>
      <c r="AH29" s="141"/>
      <c r="AI29" s="141"/>
      <c r="AJ29" s="402"/>
      <c r="AK29" s="469">
        <v>0</v>
      </c>
      <c r="AL29" s="466" t="s">
        <v>5</v>
      </c>
      <c r="AM29" s="470">
        <v>0</v>
      </c>
    </row>
    <row r="30" spans="1:39" ht="12.75" customHeight="1">
      <c r="A30" s="157"/>
      <c r="B30" s="167">
        <v>3</v>
      </c>
      <c r="C30" s="139" t="s">
        <v>9</v>
      </c>
      <c r="D30" s="140">
        <v>4</v>
      </c>
      <c r="E30" s="141" t="str">
        <f>+B8</f>
        <v>Sebastian/Elisa</v>
      </c>
      <c r="F30" s="139" t="s">
        <v>9</v>
      </c>
      <c r="G30" s="143" t="str">
        <f>+B10</f>
        <v>Tobias/Edzard</v>
      </c>
      <c r="H30" s="403"/>
      <c r="I30" s="454">
        <v>0</v>
      </c>
      <c r="J30" s="455" t="s">
        <v>5</v>
      </c>
      <c r="K30" s="456">
        <v>3</v>
      </c>
      <c r="L30" s="394"/>
      <c r="M30" s="157"/>
      <c r="N30" s="157"/>
      <c r="S30" s="137"/>
      <c r="T30" s="168">
        <v>2</v>
      </c>
      <c r="U30" s="147" t="s">
        <v>9</v>
      </c>
      <c r="V30" s="169">
        <v>4</v>
      </c>
      <c r="W30" s="141" t="str">
        <f>+B6</f>
        <v>Konstantin/Stefan</v>
      </c>
      <c r="X30" s="395"/>
      <c r="Y30" s="141"/>
      <c r="Z30" s="142"/>
      <c r="AA30" s="395"/>
      <c r="AB30" s="141"/>
      <c r="AC30" s="141"/>
      <c r="AD30" s="142" t="s">
        <v>9</v>
      </c>
      <c r="AE30" s="141" t="str">
        <f>+B10</f>
        <v>Tobias/Edzard</v>
      </c>
      <c r="AF30" s="141"/>
      <c r="AG30" s="170"/>
      <c r="AH30" s="170"/>
      <c r="AI30" s="170"/>
      <c r="AJ30" s="404"/>
      <c r="AK30" s="457">
        <v>3</v>
      </c>
      <c r="AL30" s="462" t="s">
        <v>5</v>
      </c>
      <c r="AM30" s="463">
        <v>0</v>
      </c>
    </row>
    <row r="31" spans="1:39" ht="12.75" customHeight="1">
      <c r="A31" s="157"/>
      <c r="B31" s="167">
        <v>2</v>
      </c>
      <c r="C31" s="147" t="s">
        <v>9</v>
      </c>
      <c r="D31" s="140">
        <v>5</v>
      </c>
      <c r="E31" s="141" t="str">
        <f>+B6</f>
        <v>Konstantin/Stefan</v>
      </c>
      <c r="F31" s="142" t="s">
        <v>9</v>
      </c>
      <c r="G31" s="143" t="str">
        <f>+B12</f>
        <v>Tim/Pascal</v>
      </c>
      <c r="H31" s="403"/>
      <c r="I31" s="457">
        <v>0</v>
      </c>
      <c r="J31" s="455" t="s">
        <v>5</v>
      </c>
      <c r="K31" s="456">
        <v>3</v>
      </c>
      <c r="L31" s="394"/>
      <c r="M31" s="157"/>
      <c r="N31" s="157"/>
      <c r="S31" s="137"/>
      <c r="T31" s="168">
        <v>1</v>
      </c>
      <c r="U31" s="171" t="s">
        <v>9</v>
      </c>
      <c r="V31" s="169">
        <v>5</v>
      </c>
      <c r="W31" s="141" t="str">
        <f>+B4</f>
        <v>Lukas/Patrick S.</v>
      </c>
      <c r="X31" s="395"/>
      <c r="Y31" s="141"/>
      <c r="Z31" s="142"/>
      <c r="AA31" s="395"/>
      <c r="AB31" s="141"/>
      <c r="AC31" s="141"/>
      <c r="AD31" s="139" t="s">
        <v>9</v>
      </c>
      <c r="AE31" s="141" t="str">
        <f>+B12</f>
        <v>Tim/Pascal</v>
      </c>
      <c r="AF31" s="141"/>
      <c r="AG31" s="170"/>
      <c r="AH31" s="170"/>
      <c r="AI31" s="170"/>
      <c r="AJ31" s="404"/>
      <c r="AK31" s="457">
        <v>1</v>
      </c>
      <c r="AL31" s="462" t="s">
        <v>5</v>
      </c>
      <c r="AM31" s="463">
        <v>3</v>
      </c>
    </row>
    <row r="32" spans="1:39" ht="12.75" customHeight="1" thickBot="1">
      <c r="A32" s="157"/>
      <c r="B32" s="405">
        <v>1</v>
      </c>
      <c r="C32" s="155" t="s">
        <v>9</v>
      </c>
      <c r="D32" s="174">
        <v>6</v>
      </c>
      <c r="E32" s="175" t="str">
        <f>+B4</f>
        <v>Lukas/Patrick S.</v>
      </c>
      <c r="F32" s="156" t="s">
        <v>9</v>
      </c>
      <c r="G32" s="175" t="str">
        <f>+B14</f>
        <v>Patrick H./Leo</v>
      </c>
      <c r="H32" s="364"/>
      <c r="I32" s="458">
        <v>3</v>
      </c>
      <c r="J32" s="449" t="s">
        <v>5</v>
      </c>
      <c r="K32" s="459">
        <v>0</v>
      </c>
      <c r="L32" s="394"/>
      <c r="M32" s="157"/>
      <c r="N32" s="157"/>
      <c r="S32" s="172"/>
      <c r="T32" s="173">
        <v>6</v>
      </c>
      <c r="U32" s="155" t="s">
        <v>9</v>
      </c>
      <c r="V32" s="174">
        <v>7</v>
      </c>
      <c r="W32" s="175" t="str">
        <f>+B14</f>
        <v>Patrick H./Leo</v>
      </c>
      <c r="X32" s="364"/>
      <c r="Y32" s="175"/>
      <c r="Z32" s="156"/>
      <c r="AA32" s="364"/>
      <c r="AB32" s="175"/>
      <c r="AC32" s="175"/>
      <c r="AD32" s="156" t="s">
        <v>9</v>
      </c>
      <c r="AE32" s="175" t="str">
        <f>+B16</f>
        <v>Vera/Joachim</v>
      </c>
      <c r="AF32" s="175"/>
      <c r="AG32" s="175"/>
      <c r="AH32" s="175"/>
      <c r="AI32" s="175"/>
      <c r="AJ32" s="406"/>
      <c r="AK32" s="458">
        <v>3</v>
      </c>
      <c r="AL32" s="464" t="s">
        <v>5</v>
      </c>
      <c r="AM32" s="465">
        <v>0</v>
      </c>
    </row>
    <row r="33" spans="1:39" ht="12.75" customHeight="1">
      <c r="A33" s="157"/>
      <c r="B33" s="114"/>
      <c r="C33" s="407"/>
      <c r="D33" s="114"/>
      <c r="E33" s="160"/>
      <c r="F33" s="407"/>
      <c r="G33" s="160"/>
      <c r="H33" s="399"/>
      <c r="I33" s="162"/>
      <c r="J33" s="450"/>
      <c r="K33" s="162"/>
      <c r="L33" s="394"/>
      <c r="AK33" s="467"/>
      <c r="AL33" s="348"/>
      <c r="AM33" s="348"/>
    </row>
    <row r="34" spans="1:39" ht="12.75" customHeight="1" thickBot="1">
      <c r="A34" s="362"/>
      <c r="B34" s="173"/>
      <c r="C34" s="187" t="s">
        <v>25</v>
      </c>
      <c r="D34" s="173"/>
      <c r="E34" s="175"/>
      <c r="F34" s="155"/>
      <c r="G34" s="175"/>
      <c r="H34" s="408"/>
      <c r="I34" s="176"/>
      <c r="J34" s="460"/>
      <c r="K34" s="176"/>
      <c r="L34" s="394"/>
      <c r="M34" s="362"/>
      <c r="N34" s="362"/>
      <c r="T34" s="409" t="s">
        <v>26</v>
      </c>
      <c r="AK34" s="348"/>
      <c r="AL34" s="348"/>
      <c r="AM34" s="348"/>
    </row>
    <row r="35" spans="1:39" ht="12.75" customHeight="1">
      <c r="A35" s="131"/>
      <c r="B35" s="410">
        <v>6</v>
      </c>
      <c r="C35" s="411" t="s">
        <v>9</v>
      </c>
      <c r="D35" s="412">
        <v>8</v>
      </c>
      <c r="E35" s="413" t="str">
        <f>+B14</f>
        <v>Patrick H./Leo</v>
      </c>
      <c r="F35" s="414" t="s">
        <v>9</v>
      </c>
      <c r="G35" s="415" t="str">
        <f>+B18</f>
        <v> ---/---</v>
      </c>
      <c r="H35" s="416"/>
      <c r="I35" s="177">
        <v>0</v>
      </c>
      <c r="J35" s="461" t="s">
        <v>5</v>
      </c>
      <c r="K35" s="178">
        <v>0</v>
      </c>
      <c r="L35" s="394"/>
      <c r="M35" s="157"/>
      <c r="N35" s="157"/>
      <c r="S35" s="418"/>
      <c r="T35" s="419">
        <v>1</v>
      </c>
      <c r="U35" s="126" t="s">
        <v>9</v>
      </c>
      <c r="V35" s="419">
        <v>3</v>
      </c>
      <c r="W35" s="420" t="str">
        <f>+B4</f>
        <v>Lukas/Patrick S.</v>
      </c>
      <c r="X35" s="111"/>
      <c r="Y35" s="111"/>
      <c r="Z35" s="111"/>
      <c r="AA35" s="111"/>
      <c r="AB35" s="111"/>
      <c r="AC35" s="111"/>
      <c r="AD35" s="129" t="s">
        <v>9</v>
      </c>
      <c r="AE35" s="421" t="str">
        <f>+B8</f>
        <v>Sebastian/Elisa</v>
      </c>
      <c r="AF35" s="111"/>
      <c r="AG35" s="111"/>
      <c r="AH35" s="111"/>
      <c r="AI35" s="111"/>
      <c r="AJ35" s="111"/>
      <c r="AK35" s="179">
        <v>3</v>
      </c>
      <c r="AL35" s="452" t="s">
        <v>5</v>
      </c>
      <c r="AM35" s="180">
        <v>0</v>
      </c>
    </row>
    <row r="36" spans="1:39" ht="12.75" customHeight="1">
      <c r="A36" s="131"/>
      <c r="B36" s="422">
        <v>2</v>
      </c>
      <c r="C36" s="133" t="s">
        <v>9</v>
      </c>
      <c r="D36" s="423">
        <v>3</v>
      </c>
      <c r="E36" s="184" t="str">
        <f>+B6</f>
        <v>Konstantin/Stefan</v>
      </c>
      <c r="F36" s="133" t="s">
        <v>9</v>
      </c>
      <c r="G36" s="135" t="str">
        <f>+B8</f>
        <v>Sebastian/Elisa</v>
      </c>
      <c r="H36" s="424"/>
      <c r="I36" s="181">
        <v>3</v>
      </c>
      <c r="J36" s="462" t="s">
        <v>5</v>
      </c>
      <c r="K36" s="123">
        <v>0</v>
      </c>
      <c r="L36" s="394"/>
      <c r="M36" s="157"/>
      <c r="N36" s="157"/>
      <c r="S36" s="425"/>
      <c r="T36" s="168">
        <v>2</v>
      </c>
      <c r="U36" s="139" t="s">
        <v>9</v>
      </c>
      <c r="V36" s="168">
        <v>8</v>
      </c>
      <c r="W36" s="426" t="str">
        <f>+B6</f>
        <v>Konstantin/Stefan</v>
      </c>
      <c r="X36" s="395"/>
      <c r="Y36" s="395"/>
      <c r="Z36" s="395"/>
      <c r="AA36" s="395"/>
      <c r="AB36" s="395"/>
      <c r="AC36" s="395"/>
      <c r="AD36" s="139" t="s">
        <v>9</v>
      </c>
      <c r="AE36" s="144" t="str">
        <f>+B18</f>
        <v> ---/---</v>
      </c>
      <c r="AF36" s="395"/>
      <c r="AG36" s="395"/>
      <c r="AH36" s="395"/>
      <c r="AI36" s="395"/>
      <c r="AJ36" s="395"/>
      <c r="AK36" s="182">
        <v>0</v>
      </c>
      <c r="AL36" s="466" t="s">
        <v>5</v>
      </c>
      <c r="AM36" s="183">
        <v>0</v>
      </c>
    </row>
    <row r="37" spans="1:39" ht="12.75" customHeight="1">
      <c r="A37" s="116"/>
      <c r="B37" s="427">
        <v>1</v>
      </c>
      <c r="C37" s="147" t="s">
        <v>9</v>
      </c>
      <c r="D37" s="140">
        <v>4</v>
      </c>
      <c r="E37" s="184" t="str">
        <f>+B4</f>
        <v>Lukas/Patrick S.</v>
      </c>
      <c r="F37" s="428" t="s">
        <v>9</v>
      </c>
      <c r="G37" s="135" t="str">
        <f>+B10</f>
        <v>Tobias/Edzard</v>
      </c>
      <c r="H37" s="429"/>
      <c r="I37" s="181">
        <v>3</v>
      </c>
      <c r="J37" s="447" t="s">
        <v>5</v>
      </c>
      <c r="K37" s="463">
        <v>0</v>
      </c>
      <c r="L37" s="394"/>
      <c r="M37" s="157"/>
      <c r="N37" s="157"/>
      <c r="S37" s="425"/>
      <c r="T37" s="138">
        <v>4</v>
      </c>
      <c r="U37" s="147" t="s">
        <v>9</v>
      </c>
      <c r="V37" s="138">
        <v>7</v>
      </c>
      <c r="W37" s="426" t="str">
        <f>+B10</f>
        <v>Tobias/Edzard</v>
      </c>
      <c r="X37" s="395"/>
      <c r="Y37" s="395"/>
      <c r="Z37" s="395"/>
      <c r="AA37" s="395"/>
      <c r="AB37" s="395"/>
      <c r="AC37" s="395"/>
      <c r="AD37" s="147" t="s">
        <v>9</v>
      </c>
      <c r="AE37" s="144" t="str">
        <f>+B16</f>
        <v>Vera/Joachim</v>
      </c>
      <c r="AF37" s="395"/>
      <c r="AG37" s="395"/>
      <c r="AH37" s="395"/>
      <c r="AI37" s="395"/>
      <c r="AJ37" s="395"/>
      <c r="AK37" s="182">
        <v>3</v>
      </c>
      <c r="AL37" s="466" t="s">
        <v>5</v>
      </c>
      <c r="AM37" s="183">
        <v>0</v>
      </c>
    </row>
    <row r="38" spans="1:39" ht="12.75" customHeight="1" thickBot="1">
      <c r="A38" s="116"/>
      <c r="B38" s="430">
        <v>5</v>
      </c>
      <c r="C38" s="155" t="s">
        <v>9</v>
      </c>
      <c r="D38" s="174">
        <v>7</v>
      </c>
      <c r="E38" s="151" t="str">
        <f>+B12</f>
        <v>Tim/Pascal</v>
      </c>
      <c r="F38" s="431" t="s">
        <v>9</v>
      </c>
      <c r="G38" s="151" t="str">
        <f>+B16</f>
        <v>Vera/Joachim</v>
      </c>
      <c r="H38" s="364"/>
      <c r="I38" s="185">
        <v>3</v>
      </c>
      <c r="J38" s="464" t="s">
        <v>5</v>
      </c>
      <c r="K38" s="465">
        <v>0</v>
      </c>
      <c r="L38" s="157"/>
      <c r="M38" s="157"/>
      <c r="N38" s="157"/>
      <c r="S38" s="432"/>
      <c r="T38" s="173">
        <v>5</v>
      </c>
      <c r="U38" s="155" t="s">
        <v>9</v>
      </c>
      <c r="V38" s="173">
        <v>6</v>
      </c>
      <c r="W38" s="433" t="str">
        <f>+B12</f>
        <v>Tim/Pascal</v>
      </c>
      <c r="X38" s="364"/>
      <c r="Y38" s="364"/>
      <c r="Z38" s="364"/>
      <c r="AA38" s="364"/>
      <c r="AB38" s="364"/>
      <c r="AC38" s="364"/>
      <c r="AD38" s="155" t="s">
        <v>9</v>
      </c>
      <c r="AE38" s="151" t="str">
        <f>+B14</f>
        <v>Patrick H./Leo</v>
      </c>
      <c r="AF38" s="364"/>
      <c r="AG38" s="364"/>
      <c r="AH38" s="364"/>
      <c r="AI38" s="364"/>
      <c r="AJ38" s="364"/>
      <c r="AK38" s="185">
        <v>3</v>
      </c>
      <c r="AL38" s="460" t="s">
        <v>5</v>
      </c>
      <c r="AM38" s="186">
        <v>0</v>
      </c>
    </row>
    <row r="39" spans="1:39" ht="12.75" customHeight="1">
      <c r="A39" s="157"/>
      <c r="B39" s="114"/>
      <c r="C39" s="407"/>
      <c r="D39" s="114"/>
      <c r="E39" s="160"/>
      <c r="F39" s="407"/>
      <c r="G39" s="160"/>
      <c r="H39" s="399"/>
      <c r="I39" s="162"/>
      <c r="J39" s="450"/>
      <c r="K39" s="162"/>
      <c r="L39" s="157"/>
      <c r="AM39" s="434"/>
    </row>
    <row r="40" spans="1:37" ht="12.75" customHeight="1" thickBot="1">
      <c r="A40" s="362"/>
      <c r="B40" s="148"/>
      <c r="C40" s="187" t="s">
        <v>27</v>
      </c>
      <c r="D40" s="148"/>
      <c r="E40" s="175"/>
      <c r="F40" s="152"/>
      <c r="G40" s="175"/>
      <c r="H40" s="408"/>
      <c r="I40" s="176"/>
      <c r="J40" s="460"/>
      <c r="K40" s="176"/>
      <c r="L40" s="157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400"/>
    </row>
    <row r="41" spans="1:36" ht="12.75" customHeight="1">
      <c r="A41" s="131"/>
      <c r="B41" s="188">
        <v>1</v>
      </c>
      <c r="C41" s="189" t="s">
        <v>9</v>
      </c>
      <c r="D41" s="190">
        <v>2</v>
      </c>
      <c r="E41" s="191" t="str">
        <f>+B4</f>
        <v>Lukas/Patrick S.</v>
      </c>
      <c r="F41" s="192" t="s">
        <v>9</v>
      </c>
      <c r="G41" s="191" t="str">
        <f>+B6</f>
        <v>Konstantin/Stefan</v>
      </c>
      <c r="H41" s="435"/>
      <c r="I41" s="193">
        <v>3</v>
      </c>
      <c r="J41" s="466" t="s">
        <v>5</v>
      </c>
      <c r="K41" s="183">
        <v>0</v>
      </c>
      <c r="L41" s="436"/>
      <c r="S41" s="43"/>
      <c r="T41" s="362"/>
      <c r="U41" s="362"/>
      <c r="V41" s="362"/>
      <c r="W41" s="362"/>
      <c r="X41" s="362"/>
      <c r="Y41" s="43"/>
      <c r="Z41" s="194"/>
      <c r="AA41" s="362"/>
      <c r="AB41" s="43"/>
      <c r="AC41" s="195"/>
      <c r="AD41" s="362"/>
      <c r="AE41" s="362"/>
      <c r="AF41" s="43"/>
      <c r="AG41" s="43"/>
      <c r="AH41" s="43"/>
      <c r="AI41" s="43"/>
      <c r="AJ41" s="417"/>
    </row>
    <row r="42" spans="1:36" ht="12.75" customHeight="1">
      <c r="A42" s="131"/>
      <c r="B42" s="117">
        <v>3</v>
      </c>
      <c r="C42" s="133" t="s">
        <v>9</v>
      </c>
      <c r="D42" s="119">
        <v>7</v>
      </c>
      <c r="E42" s="120" t="str">
        <f>+B8</f>
        <v>Sebastian/Elisa</v>
      </c>
      <c r="F42" s="136" t="s">
        <v>9</v>
      </c>
      <c r="G42" s="120" t="str">
        <f>+B16</f>
        <v>Vera/Joachim</v>
      </c>
      <c r="H42" s="393"/>
      <c r="I42" s="122">
        <v>3</v>
      </c>
      <c r="J42" s="447" t="s">
        <v>5</v>
      </c>
      <c r="K42" s="123">
        <v>0</v>
      </c>
      <c r="L42" s="436"/>
      <c r="S42" s="43"/>
      <c r="T42" s="362"/>
      <c r="U42" s="362"/>
      <c r="V42" s="362"/>
      <c r="W42" s="362"/>
      <c r="X42" s="362"/>
      <c r="Y42" s="43"/>
      <c r="Z42" s="194"/>
      <c r="AA42" s="362"/>
      <c r="AB42" s="43"/>
      <c r="AC42" s="195"/>
      <c r="AD42" s="362"/>
      <c r="AE42" s="362"/>
      <c r="AF42" s="43"/>
      <c r="AG42" s="43"/>
      <c r="AH42" s="43"/>
      <c r="AI42" s="43"/>
      <c r="AJ42" s="417"/>
    </row>
    <row r="43" spans="1:36" ht="12.75" customHeight="1">
      <c r="A43" s="109"/>
      <c r="B43" s="117">
        <v>4</v>
      </c>
      <c r="C43" s="133" t="s">
        <v>9</v>
      </c>
      <c r="D43" s="119">
        <v>6</v>
      </c>
      <c r="E43" s="135" t="str">
        <f>+B10</f>
        <v>Tobias/Edzard</v>
      </c>
      <c r="F43" s="136" t="s">
        <v>9</v>
      </c>
      <c r="G43" s="135" t="str">
        <f>+B14</f>
        <v>Patrick H./Leo</v>
      </c>
      <c r="H43" s="393"/>
      <c r="I43" s="122">
        <v>0</v>
      </c>
      <c r="J43" s="447" t="s">
        <v>5</v>
      </c>
      <c r="K43" s="123">
        <v>3</v>
      </c>
      <c r="L43" s="434"/>
      <c r="S43" s="43"/>
      <c r="T43" s="362"/>
      <c r="U43" s="362"/>
      <c r="V43" s="362"/>
      <c r="W43" s="362"/>
      <c r="X43" s="362"/>
      <c r="Y43" s="43"/>
      <c r="Z43" s="194"/>
      <c r="AA43" s="362"/>
      <c r="AB43" s="43"/>
      <c r="AC43" s="195"/>
      <c r="AD43" s="362"/>
      <c r="AE43" s="362"/>
      <c r="AF43" s="43"/>
      <c r="AG43" s="43"/>
      <c r="AH43" s="43"/>
      <c r="AI43" s="43"/>
      <c r="AJ43" s="417"/>
    </row>
    <row r="44" spans="1:36" ht="12.75" customHeight="1" thickBot="1">
      <c r="A44" s="109"/>
      <c r="B44" s="430">
        <v>5</v>
      </c>
      <c r="C44" s="155" t="s">
        <v>9</v>
      </c>
      <c r="D44" s="173">
        <v>8</v>
      </c>
      <c r="E44" s="433" t="str">
        <f>+B12</f>
        <v>Tim/Pascal</v>
      </c>
      <c r="F44" s="155" t="s">
        <v>9</v>
      </c>
      <c r="G44" s="151" t="str">
        <f>+B18</f>
        <v> ---/---</v>
      </c>
      <c r="H44" s="437"/>
      <c r="I44" s="185">
        <v>0</v>
      </c>
      <c r="J44" s="460" t="s">
        <v>5</v>
      </c>
      <c r="K44" s="186">
        <v>0</v>
      </c>
      <c r="L44" s="434"/>
      <c r="S44" s="43"/>
      <c r="T44" s="362"/>
      <c r="U44" s="362"/>
      <c r="V44" s="362"/>
      <c r="W44" s="362"/>
      <c r="X44" s="362"/>
      <c r="Y44" s="43"/>
      <c r="Z44" s="194"/>
      <c r="AA44" s="362"/>
      <c r="AB44" s="43"/>
      <c r="AC44" s="43"/>
      <c r="AD44" s="362"/>
      <c r="AE44" s="362"/>
      <c r="AF44" s="43"/>
      <c r="AG44" s="43"/>
      <c r="AH44" s="43"/>
      <c r="AI44" s="43"/>
      <c r="AJ44" s="417"/>
    </row>
    <row r="45" spans="9:13" ht="6.75" customHeight="1">
      <c r="I45" s="367"/>
      <c r="M45" s="438"/>
    </row>
    <row r="46" spans="2:29" ht="16.5" thickBot="1">
      <c r="B46" s="439" t="s">
        <v>28</v>
      </c>
      <c r="C46" s="364"/>
      <c r="D46" s="364"/>
      <c r="E46" s="364"/>
      <c r="F46" s="364"/>
      <c r="G46" s="364"/>
      <c r="I46" s="367"/>
      <c r="Z46" s="364"/>
      <c r="AA46" s="364"/>
      <c r="AB46" s="364"/>
      <c r="AC46" s="364"/>
    </row>
    <row r="47" spans="2:31" ht="16.5" thickBot="1">
      <c r="B47" s="440" t="s">
        <v>1</v>
      </c>
      <c r="C47" s="441"/>
      <c r="D47" s="441"/>
      <c r="E47" s="441"/>
      <c r="F47" s="442"/>
      <c r="G47" s="443"/>
      <c r="H47" s="444"/>
      <c r="I47" s="444"/>
      <c r="J47" s="444"/>
      <c r="K47" s="444"/>
      <c r="L47" s="441"/>
      <c r="M47" s="441"/>
      <c r="N47" s="441"/>
      <c r="O47" s="441"/>
      <c r="P47" s="637" t="s">
        <v>13</v>
      </c>
      <c r="Q47" s="638"/>
      <c r="R47" s="638"/>
      <c r="S47" s="639"/>
      <c r="T47" s="645" t="s">
        <v>12</v>
      </c>
      <c r="U47" s="638"/>
      <c r="V47" s="646"/>
      <c r="W47" s="637" t="s">
        <v>13</v>
      </c>
      <c r="X47" s="638"/>
      <c r="Y47" s="638"/>
      <c r="Z47" s="638"/>
      <c r="AA47" s="638"/>
      <c r="AB47" s="639"/>
      <c r="AC47" s="643" t="s">
        <v>4</v>
      </c>
      <c r="AD47" s="638"/>
      <c r="AE47" s="639"/>
    </row>
    <row r="48" spans="2:31" ht="15.75">
      <c r="B48" s="617" t="str">
        <f>$B$12</f>
        <v>Tim/Pascal</v>
      </c>
      <c r="C48" s="61"/>
      <c r="D48" s="61"/>
      <c r="E48" s="61"/>
      <c r="F48" s="606"/>
      <c r="G48" s="607" t="str">
        <f>$B$13</f>
        <v> </v>
      </c>
      <c r="H48" s="608"/>
      <c r="I48" s="608"/>
      <c r="J48" s="608"/>
      <c r="K48" s="608"/>
      <c r="L48" s="61"/>
      <c r="M48" s="61"/>
      <c r="N48" s="61"/>
      <c r="O48" s="61"/>
      <c r="P48" s="609">
        <f aca="true" t="shared" si="0" ref="P48:P55">SUM(W48-Z48)</f>
        <v>17</v>
      </c>
      <c r="Q48" s="610"/>
      <c r="R48" s="610"/>
      <c r="S48" s="611"/>
      <c r="T48" s="612">
        <f>$AF$12</f>
        <v>6</v>
      </c>
      <c r="U48" s="613" t="s">
        <v>5</v>
      </c>
      <c r="V48" s="613">
        <f>$AH$12</f>
        <v>0</v>
      </c>
      <c r="W48" s="614">
        <f>$AI$12</f>
        <v>18</v>
      </c>
      <c r="X48" s="615"/>
      <c r="Y48" s="613" t="s">
        <v>5</v>
      </c>
      <c r="Z48" s="616">
        <f>$AK$12</f>
        <v>1</v>
      </c>
      <c r="AA48" s="615"/>
      <c r="AB48" s="606"/>
      <c r="AC48" s="644">
        <v>1</v>
      </c>
      <c r="AD48" s="632"/>
      <c r="AE48" s="445"/>
    </row>
    <row r="49" spans="2:31" ht="15.75">
      <c r="B49" s="617" t="str">
        <f>$B$4</f>
        <v>Lukas/Patrick S.</v>
      </c>
      <c r="C49" s="61"/>
      <c r="D49" s="61"/>
      <c r="E49" s="61"/>
      <c r="F49" s="606"/>
      <c r="G49" s="607" t="str">
        <f>$B$5</f>
        <v> </v>
      </c>
      <c r="H49" s="608"/>
      <c r="I49" s="608"/>
      <c r="J49" s="608"/>
      <c r="K49" s="608"/>
      <c r="L49" s="61"/>
      <c r="M49" s="61"/>
      <c r="N49" s="61"/>
      <c r="O49" s="61"/>
      <c r="P49" s="609">
        <f t="shared" si="0"/>
        <v>13</v>
      </c>
      <c r="Q49" s="610"/>
      <c r="R49" s="610"/>
      <c r="S49" s="611"/>
      <c r="T49" s="612">
        <f>$AF$4</f>
        <v>5</v>
      </c>
      <c r="U49" s="613" t="s">
        <v>5</v>
      </c>
      <c r="V49" s="613">
        <f>$AH$4</f>
        <v>1</v>
      </c>
      <c r="W49" s="614">
        <f>$AI$4</f>
        <v>16</v>
      </c>
      <c r="X49" s="615"/>
      <c r="Y49" s="613" t="s">
        <v>5</v>
      </c>
      <c r="Z49" s="616">
        <f>$AK$4</f>
        <v>3</v>
      </c>
      <c r="AA49" s="615"/>
      <c r="AB49" s="606"/>
      <c r="AC49" s="647">
        <v>2</v>
      </c>
      <c r="AD49" s="648"/>
      <c r="AE49" s="389"/>
    </row>
    <row r="50" spans="2:31" ht="15.75">
      <c r="B50" s="605" t="str">
        <f>$B$6</f>
        <v>Konstantin/Stefan</v>
      </c>
      <c r="C50" s="61"/>
      <c r="D50" s="61"/>
      <c r="E50" s="61"/>
      <c r="F50" s="606"/>
      <c r="G50" s="630" t="str">
        <f>$B$7</f>
        <v> </v>
      </c>
      <c r="H50" s="608"/>
      <c r="I50" s="608"/>
      <c r="J50" s="608"/>
      <c r="K50" s="608"/>
      <c r="L50" s="61"/>
      <c r="M50" s="61"/>
      <c r="N50" s="61"/>
      <c r="O50" s="61"/>
      <c r="P50" s="609">
        <f t="shared" si="0"/>
        <v>6</v>
      </c>
      <c r="Q50" s="610"/>
      <c r="R50" s="610"/>
      <c r="S50" s="611"/>
      <c r="T50" s="612">
        <f>$AF$6</f>
        <v>4</v>
      </c>
      <c r="U50" s="613" t="s">
        <v>5</v>
      </c>
      <c r="V50" s="613">
        <f>$AH$6</f>
        <v>2</v>
      </c>
      <c r="W50" s="614">
        <f>$AI$6</f>
        <v>12</v>
      </c>
      <c r="X50" s="610"/>
      <c r="Y50" s="613" t="s">
        <v>5</v>
      </c>
      <c r="Z50" s="616">
        <f>$AK$6</f>
        <v>6</v>
      </c>
      <c r="AA50" s="610"/>
      <c r="AB50" s="606"/>
      <c r="AC50" s="647">
        <v>3</v>
      </c>
      <c r="AD50" s="648"/>
      <c r="AE50" s="389"/>
    </row>
    <row r="51" spans="2:31" ht="15.75">
      <c r="B51" s="617" t="str">
        <f>$B$14</f>
        <v>Patrick H./Leo</v>
      </c>
      <c r="C51" s="61"/>
      <c r="D51" s="61"/>
      <c r="E51" s="61"/>
      <c r="F51" s="606"/>
      <c r="G51" s="607" t="str">
        <f>$B$15</f>
        <v> </v>
      </c>
      <c r="H51" s="608"/>
      <c r="I51" s="608"/>
      <c r="J51" s="608"/>
      <c r="K51" s="608"/>
      <c r="L51" s="61"/>
      <c r="M51" s="61"/>
      <c r="N51" s="61"/>
      <c r="O51" s="61"/>
      <c r="P51" s="609">
        <f t="shared" si="0"/>
        <v>0</v>
      </c>
      <c r="Q51" s="610"/>
      <c r="R51" s="610"/>
      <c r="S51" s="611"/>
      <c r="T51" s="612">
        <f>$AF$14</f>
        <v>3</v>
      </c>
      <c r="U51" s="613" t="s">
        <v>5</v>
      </c>
      <c r="V51" s="613">
        <f>$AH$14</f>
        <v>3</v>
      </c>
      <c r="W51" s="614">
        <f>$AI$14</f>
        <v>9</v>
      </c>
      <c r="X51" s="615"/>
      <c r="Y51" s="613" t="s">
        <v>5</v>
      </c>
      <c r="Z51" s="616">
        <f>$AK$14</f>
        <v>9</v>
      </c>
      <c r="AA51" s="615"/>
      <c r="AB51" s="606"/>
      <c r="AC51" s="647">
        <v>4</v>
      </c>
      <c r="AD51" s="648"/>
      <c r="AE51" s="389"/>
    </row>
    <row r="52" spans="2:31" ht="15.75">
      <c r="B52" s="617" t="str">
        <f>$B$10</f>
        <v>Tobias/Edzard</v>
      </c>
      <c r="C52" s="61"/>
      <c r="D52" s="61"/>
      <c r="E52" s="61"/>
      <c r="F52" s="606"/>
      <c r="G52" s="607" t="str">
        <f>$B$11</f>
        <v> </v>
      </c>
      <c r="H52" s="608"/>
      <c r="I52" s="608"/>
      <c r="J52" s="608"/>
      <c r="K52" s="608"/>
      <c r="L52" s="61"/>
      <c r="M52" s="61"/>
      <c r="N52" s="61"/>
      <c r="O52" s="61"/>
      <c r="P52" s="609">
        <f t="shared" si="0"/>
        <v>-6</v>
      </c>
      <c r="Q52" s="610"/>
      <c r="R52" s="610"/>
      <c r="S52" s="611"/>
      <c r="T52" s="612">
        <f>$AF$10</f>
        <v>2</v>
      </c>
      <c r="U52" s="613" t="s">
        <v>5</v>
      </c>
      <c r="V52" s="613">
        <f>$AH$10</f>
        <v>4</v>
      </c>
      <c r="W52" s="614">
        <f>$AI$10</f>
        <v>6</v>
      </c>
      <c r="X52" s="615"/>
      <c r="Y52" s="613" t="s">
        <v>5</v>
      </c>
      <c r="Z52" s="616">
        <f>$AK$10</f>
        <v>12</v>
      </c>
      <c r="AA52" s="615"/>
      <c r="AB52" s="606"/>
      <c r="AC52" s="647">
        <v>5</v>
      </c>
      <c r="AD52" s="648"/>
      <c r="AE52" s="389"/>
    </row>
    <row r="53" spans="2:31" ht="15.75">
      <c r="B53" s="617" t="str">
        <f>$B$8</f>
        <v>Sebastian/Elisa</v>
      </c>
      <c r="C53" s="61"/>
      <c r="D53" s="61"/>
      <c r="E53" s="61"/>
      <c r="F53" s="606"/>
      <c r="G53" s="630" t="str">
        <f>$B$9</f>
        <v> </v>
      </c>
      <c r="H53" s="608"/>
      <c r="I53" s="608"/>
      <c r="J53" s="608"/>
      <c r="K53" s="608"/>
      <c r="L53" s="61"/>
      <c r="M53" s="61"/>
      <c r="N53" s="61"/>
      <c r="O53" s="61"/>
      <c r="P53" s="609">
        <f t="shared" si="0"/>
        <v>-12</v>
      </c>
      <c r="Q53" s="610"/>
      <c r="R53" s="610"/>
      <c r="S53" s="611"/>
      <c r="T53" s="612">
        <f>$AF$8</f>
        <v>1</v>
      </c>
      <c r="U53" s="613" t="s">
        <v>5</v>
      </c>
      <c r="V53" s="613">
        <f>$AH$8</f>
        <v>5</v>
      </c>
      <c r="W53" s="614">
        <f>$AI$8</f>
        <v>3</v>
      </c>
      <c r="X53" s="610"/>
      <c r="Y53" s="613" t="s">
        <v>5</v>
      </c>
      <c r="Z53" s="616">
        <f>$AK$8</f>
        <v>15</v>
      </c>
      <c r="AA53" s="610"/>
      <c r="AB53" s="606"/>
      <c r="AC53" s="647">
        <v>6</v>
      </c>
      <c r="AD53" s="648"/>
      <c r="AE53" s="389"/>
    </row>
    <row r="54" spans="2:31" ht="15.75">
      <c r="B54" s="617" t="str">
        <f>$B$18</f>
        <v> ---/---</v>
      </c>
      <c r="C54" s="61"/>
      <c r="D54" s="61"/>
      <c r="E54" s="61"/>
      <c r="F54" s="606"/>
      <c r="G54" s="607" t="str">
        <f>$B$19</f>
        <v> </v>
      </c>
      <c r="H54" s="61"/>
      <c r="I54" s="61"/>
      <c r="J54" s="61"/>
      <c r="K54" s="61"/>
      <c r="L54" s="61"/>
      <c r="M54" s="61"/>
      <c r="N54" s="61"/>
      <c r="O54" s="61"/>
      <c r="P54" s="609">
        <f t="shared" si="0"/>
        <v>0</v>
      </c>
      <c r="Q54" s="610"/>
      <c r="R54" s="610"/>
      <c r="S54" s="611"/>
      <c r="T54" s="612">
        <f>$AF$18</f>
        <v>0</v>
      </c>
      <c r="U54" s="613" t="s">
        <v>5</v>
      </c>
      <c r="V54" s="613">
        <f>$AH$18</f>
        <v>0</v>
      </c>
      <c r="W54" s="614">
        <f>$AI$18</f>
        <v>0</v>
      </c>
      <c r="X54" s="615"/>
      <c r="Y54" s="613" t="s">
        <v>5</v>
      </c>
      <c r="Z54" s="616">
        <f>$AK$18</f>
        <v>0</v>
      </c>
      <c r="AA54" s="615"/>
      <c r="AB54" s="606"/>
      <c r="AC54" s="647">
        <v>7</v>
      </c>
      <c r="AD54" s="648"/>
      <c r="AE54" s="389"/>
    </row>
    <row r="55" spans="2:31" ht="16.5" thickBot="1">
      <c r="B55" s="618" t="str">
        <f>$B$16</f>
        <v>Vera/Joachim</v>
      </c>
      <c r="C55" s="468"/>
      <c r="D55" s="468"/>
      <c r="E55" s="468"/>
      <c r="F55" s="619"/>
      <c r="G55" s="620" t="str">
        <f>$B$17</f>
        <v> </v>
      </c>
      <c r="H55" s="621"/>
      <c r="I55" s="621"/>
      <c r="J55" s="621"/>
      <c r="K55" s="621"/>
      <c r="L55" s="468"/>
      <c r="M55" s="468"/>
      <c r="N55" s="468"/>
      <c r="O55" s="468"/>
      <c r="P55" s="622">
        <f t="shared" si="0"/>
        <v>-18</v>
      </c>
      <c r="Q55" s="623"/>
      <c r="R55" s="623"/>
      <c r="S55" s="624"/>
      <c r="T55" s="625">
        <f>$AF$16</f>
        <v>0</v>
      </c>
      <c r="U55" s="626" t="s">
        <v>5</v>
      </c>
      <c r="V55" s="626">
        <f>$AH$16</f>
        <v>6</v>
      </c>
      <c r="W55" s="627">
        <f>$AI$16</f>
        <v>0</v>
      </c>
      <c r="X55" s="623"/>
      <c r="Y55" s="626" t="s">
        <v>5</v>
      </c>
      <c r="Z55" s="628">
        <f>$AK$16</f>
        <v>18</v>
      </c>
      <c r="AA55" s="623"/>
      <c r="AB55" s="619"/>
      <c r="AC55" s="651">
        <v>8</v>
      </c>
      <c r="AD55" s="652"/>
      <c r="AE55" s="446"/>
    </row>
  </sheetData>
  <mergeCells count="30">
    <mergeCell ref="B16:G16"/>
    <mergeCell ref="B17:G17"/>
    <mergeCell ref="B18:G18"/>
    <mergeCell ref="B19:G19"/>
    <mergeCell ref="B12:G12"/>
    <mergeCell ref="B13:G13"/>
    <mergeCell ref="B14:G14"/>
    <mergeCell ref="B15:G15"/>
    <mergeCell ref="B8:G8"/>
    <mergeCell ref="B9:G9"/>
    <mergeCell ref="B10:G10"/>
    <mergeCell ref="B11:G11"/>
    <mergeCell ref="B4:G4"/>
    <mergeCell ref="B5:G5"/>
    <mergeCell ref="B6:G6"/>
    <mergeCell ref="B7:G7"/>
    <mergeCell ref="AC55:AD55"/>
    <mergeCell ref="AC49:AD49"/>
    <mergeCell ref="AC50:AD50"/>
    <mergeCell ref="AC51:AD51"/>
    <mergeCell ref="AC52:AD52"/>
    <mergeCell ref="AC53:AD53"/>
    <mergeCell ref="AC48:AD48"/>
    <mergeCell ref="T47:V47"/>
    <mergeCell ref="AC54:AD54"/>
    <mergeCell ref="AF3:AH3"/>
    <mergeCell ref="P47:S47"/>
    <mergeCell ref="W47:AB47"/>
    <mergeCell ref="AI3:AK3"/>
    <mergeCell ref="AC47:AE47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CA37"/>
  <sheetViews>
    <sheetView workbookViewId="0" topLeftCell="A28">
      <selection activeCell="AJ21" sqref="AJ21"/>
    </sheetView>
  </sheetViews>
  <sheetFormatPr defaultColWidth="11.421875" defaultRowHeight="12.75"/>
  <cols>
    <col min="1" max="1" width="4.7109375" style="361" customWidth="1"/>
    <col min="2" max="4" width="1.8515625" style="361" customWidth="1"/>
    <col min="5" max="5" width="12.7109375" style="361" customWidth="1"/>
    <col min="6" max="6" width="1.7109375" style="361" customWidth="1"/>
    <col min="7" max="7" width="14.7109375" style="361" customWidth="1"/>
    <col min="8" max="8" width="2.00390625" style="361" customWidth="1"/>
    <col min="9" max="9" width="2.00390625" style="43" customWidth="1"/>
    <col min="10" max="10" width="2.00390625" style="361" customWidth="1"/>
    <col min="11" max="11" width="1.8515625" style="361" customWidth="1"/>
    <col min="12" max="12" width="2.00390625" style="361" customWidth="1"/>
    <col min="13" max="13" width="1.8515625" style="361" customWidth="1"/>
    <col min="14" max="24" width="2.00390625" style="361" customWidth="1"/>
    <col min="25" max="25" width="1.8515625" style="361" customWidth="1"/>
    <col min="26" max="26" width="3.00390625" style="361" customWidth="1"/>
    <col min="27" max="27" width="1.8515625" style="361" customWidth="1"/>
    <col min="28" max="28" width="2.7109375" style="361" customWidth="1"/>
    <col min="29" max="29" width="3.28125" style="361" customWidth="1"/>
    <col min="30" max="30" width="1.8515625" style="361" customWidth="1"/>
    <col min="31" max="31" width="3.28125" style="361" customWidth="1"/>
    <col min="32" max="32" width="1.8515625" style="361" customWidth="1"/>
    <col min="33" max="33" width="3.28125" style="361" customWidth="1"/>
    <col min="34" max="34" width="1.8515625" style="361" customWidth="1"/>
    <col min="35" max="36" width="10.7109375" style="361" customWidth="1"/>
    <col min="37" max="38" width="11.421875" style="361" customWidth="1"/>
    <col min="39" max="39" width="6.8515625" style="361" customWidth="1"/>
    <col min="40" max="41" width="10.7109375" style="361" customWidth="1"/>
    <col min="42" max="47" width="11.421875" style="361" customWidth="1"/>
    <col min="48" max="48" width="6.8515625" style="361" customWidth="1"/>
    <col min="49" max="56" width="11.421875" style="361" customWidth="1"/>
    <col min="57" max="57" width="6.8515625" style="361" customWidth="1"/>
    <col min="58" max="65" width="11.421875" style="361" customWidth="1"/>
    <col min="66" max="66" width="6.8515625" style="361" customWidth="1"/>
    <col min="67" max="74" width="11.421875" style="361" customWidth="1"/>
    <col min="75" max="75" width="6.8515625" style="361" customWidth="1"/>
    <col min="76" max="16384" width="11.421875" style="361" customWidth="1"/>
  </cols>
  <sheetData>
    <row r="1" spans="1:34" ht="15.75" customHeight="1">
      <c r="A1" s="356" t="s">
        <v>20</v>
      </c>
      <c r="B1" s="356"/>
      <c r="C1" s="356"/>
      <c r="D1" s="356"/>
      <c r="E1" s="356"/>
      <c r="F1" s="356"/>
      <c r="G1" s="357" t="str">
        <f>Allgemein!A1</f>
        <v>Vereinsmeisterschaft TT-TSV-Talheim Jugend</v>
      </c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60" t="s">
        <v>19</v>
      </c>
    </row>
    <row r="2" spans="1:34" ht="16.5" thickBot="1">
      <c r="A2" s="477"/>
      <c r="B2" s="478"/>
      <c r="C2" s="478"/>
      <c r="D2" s="478"/>
      <c r="E2" s="479"/>
      <c r="F2" s="478"/>
      <c r="G2" s="478"/>
      <c r="H2" s="478"/>
      <c r="I2" s="2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</row>
    <row r="3" spans="1:31" ht="15.75">
      <c r="A3" s="1" t="s">
        <v>0</v>
      </c>
      <c r="B3" s="480" t="s">
        <v>1</v>
      </c>
      <c r="C3" s="2"/>
      <c r="D3" s="3"/>
      <c r="E3" s="160"/>
      <c r="F3" s="481"/>
      <c r="G3" s="633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5"/>
      <c r="T3" s="197"/>
      <c r="U3" s="5">
        <v>5</v>
      </c>
      <c r="V3" s="6"/>
      <c r="W3" s="7"/>
      <c r="X3" s="5">
        <v>6</v>
      </c>
      <c r="Y3" s="6"/>
      <c r="Z3" s="8"/>
      <c r="AA3" s="8" t="s">
        <v>2</v>
      </c>
      <c r="AB3" s="6"/>
      <c r="AC3" s="6"/>
      <c r="AD3" s="9" t="s">
        <v>3</v>
      </c>
      <c r="AE3" s="308"/>
    </row>
    <row r="4" spans="1:31" ht="15.75">
      <c r="A4" s="10">
        <v>1</v>
      </c>
      <c r="B4" s="665" t="str">
        <f>Allgemein!E7</f>
        <v>Tim</v>
      </c>
      <c r="C4" s="666"/>
      <c r="D4" s="666"/>
      <c r="E4" s="667"/>
      <c r="F4" s="483"/>
      <c r="G4" s="634" t="str">
        <f>Allgemein!F7</f>
        <v>Heilemann</v>
      </c>
      <c r="H4" s="312"/>
      <c r="I4" s="312"/>
      <c r="J4" s="313"/>
      <c r="K4" s="199">
        <f>+H25</f>
        <v>3</v>
      </c>
      <c r="L4" s="200" t="s">
        <v>5</v>
      </c>
      <c r="M4" s="201">
        <f>+J25</f>
        <v>0</v>
      </c>
      <c r="N4" s="199">
        <f>+AF19</f>
        <v>0</v>
      </c>
      <c r="O4" s="200" t="s">
        <v>5</v>
      </c>
      <c r="P4" s="201">
        <f>+AH19</f>
        <v>3</v>
      </c>
      <c r="Q4" s="199">
        <f>+H19</f>
        <v>3</v>
      </c>
      <c r="R4" s="200" t="s">
        <v>5</v>
      </c>
      <c r="S4" s="15">
        <f>+J19</f>
        <v>0</v>
      </c>
      <c r="T4" s="199">
        <f>+AF15</f>
        <v>3</v>
      </c>
      <c r="U4" s="200" t="s">
        <v>5</v>
      </c>
      <c r="V4" s="15">
        <f>+AH15</f>
        <v>0</v>
      </c>
      <c r="W4" s="199">
        <f>+H13</f>
        <v>3</v>
      </c>
      <c r="X4" s="200" t="s">
        <v>5</v>
      </c>
      <c r="Y4" s="15">
        <f>+J13</f>
        <v>0</v>
      </c>
      <c r="Z4" s="202">
        <f aca="true" t="shared" si="0" ref="Z4:Z9">IF(H4&gt;2,1)+IF(K4&gt;2,1)+IF(N4&gt;2,1)+IF(Q4&gt;2,1)+IF(T4&gt;2,1)+IF(W4&gt;2,1)</f>
        <v>4</v>
      </c>
      <c r="AA4" s="200" t="s">
        <v>5</v>
      </c>
      <c r="AB4" s="201">
        <f aca="true" t="shared" si="1" ref="AB4:AB9">IF(J4&gt;2,1)+IF(M4&gt;2,1)+IF(P4&gt;2,1)+IF(S4&gt;2,1)+IF(V4&gt;2,1)+IF(Y4&gt;2,1)</f>
        <v>1</v>
      </c>
      <c r="AC4" s="15">
        <f>SUM(H4,K4,N4,Q4,T4,W4)</f>
        <v>12</v>
      </c>
      <c r="AD4" s="200" t="s">
        <v>5</v>
      </c>
      <c r="AE4" s="32">
        <f>SUM(J4,M4,P4,S4,V4,Y4)</f>
        <v>3</v>
      </c>
    </row>
    <row r="5" spans="1:31" ht="15.75">
      <c r="A5" s="10">
        <v>2</v>
      </c>
      <c r="B5" s="665" t="str">
        <f>Allgemein!E8</f>
        <v>Konstantin</v>
      </c>
      <c r="C5" s="666"/>
      <c r="D5" s="666"/>
      <c r="E5" s="667"/>
      <c r="F5" s="483"/>
      <c r="G5" s="634" t="str">
        <f>Allgemein!F8</f>
        <v>Krauss</v>
      </c>
      <c r="H5" s="203">
        <f>+M4</f>
        <v>0</v>
      </c>
      <c r="I5" s="200" t="s">
        <v>5</v>
      </c>
      <c r="J5" s="204">
        <f>+K4</f>
        <v>3</v>
      </c>
      <c r="K5" s="471"/>
      <c r="L5" s="472"/>
      <c r="M5" s="473"/>
      <c r="N5" s="199">
        <f>+H20</f>
        <v>0</v>
      </c>
      <c r="O5" s="200" t="s">
        <v>5</v>
      </c>
      <c r="P5" s="201">
        <f>+J20</f>
        <v>3</v>
      </c>
      <c r="Q5" s="199">
        <f>+AF14</f>
        <v>3</v>
      </c>
      <c r="R5" s="200" t="s">
        <v>5</v>
      </c>
      <c r="S5" s="15">
        <f>+AH14</f>
        <v>0</v>
      </c>
      <c r="T5" s="199">
        <f>+H14</f>
        <v>3</v>
      </c>
      <c r="U5" s="200" t="s">
        <v>5</v>
      </c>
      <c r="V5" s="15">
        <f>+J14</f>
        <v>1</v>
      </c>
      <c r="W5" s="199">
        <f>+AF18</f>
        <v>2</v>
      </c>
      <c r="X5" s="200" t="s">
        <v>5</v>
      </c>
      <c r="Y5" s="15">
        <f>+AH18</f>
        <v>3</v>
      </c>
      <c r="Z5" s="202">
        <f t="shared" si="0"/>
        <v>2</v>
      </c>
      <c r="AA5" s="200" t="s">
        <v>5</v>
      </c>
      <c r="AB5" s="201">
        <f t="shared" si="1"/>
        <v>3</v>
      </c>
      <c r="AC5" s="15">
        <f>SUM(H14,J25,AF18,H20,AF14)</f>
        <v>8</v>
      </c>
      <c r="AD5" s="200" t="s">
        <v>5</v>
      </c>
      <c r="AE5" s="32">
        <f>SUM(J14,H25,AH18,J20,AH14)</f>
        <v>10</v>
      </c>
    </row>
    <row r="6" spans="1:31" ht="15.75">
      <c r="A6" s="10">
        <v>3</v>
      </c>
      <c r="B6" s="665" t="str">
        <f>Allgemein!E9</f>
        <v>Lukas</v>
      </c>
      <c r="C6" s="666"/>
      <c r="D6" s="666"/>
      <c r="E6" s="667"/>
      <c r="F6" s="483"/>
      <c r="G6" s="634" t="str">
        <f>Allgemein!F9</f>
        <v>Schweikert</v>
      </c>
      <c r="H6" s="203">
        <f>+P4</f>
        <v>3</v>
      </c>
      <c r="I6" s="200" t="s">
        <v>5</v>
      </c>
      <c r="J6" s="204">
        <f>+N4</f>
        <v>0</v>
      </c>
      <c r="K6" s="203">
        <f>+P5</f>
        <v>3</v>
      </c>
      <c r="L6" s="198" t="s">
        <v>5</v>
      </c>
      <c r="M6" s="204">
        <f>+N5</f>
        <v>0</v>
      </c>
      <c r="N6" s="471"/>
      <c r="O6" s="312"/>
      <c r="P6" s="474"/>
      <c r="Q6" s="199">
        <f>+H15</f>
        <v>3</v>
      </c>
      <c r="R6" s="200" t="s">
        <v>5</v>
      </c>
      <c r="S6" s="15">
        <f>+J15</f>
        <v>0</v>
      </c>
      <c r="T6" s="199">
        <f>+H24</f>
        <v>3</v>
      </c>
      <c r="U6" s="200" t="s">
        <v>5</v>
      </c>
      <c r="V6" s="201">
        <f>+J24</f>
        <v>0</v>
      </c>
      <c r="W6" s="199">
        <f>+AF13</f>
        <v>3</v>
      </c>
      <c r="X6" s="200" t="s">
        <v>5</v>
      </c>
      <c r="Y6" s="15">
        <f>+AH13</f>
        <v>0</v>
      </c>
      <c r="Z6" s="202">
        <f t="shared" si="0"/>
        <v>5</v>
      </c>
      <c r="AA6" s="200" t="s">
        <v>5</v>
      </c>
      <c r="AB6" s="201">
        <f t="shared" si="1"/>
        <v>0</v>
      </c>
      <c r="AC6" s="15">
        <f>SUM(H15,H24,AH19,J20,AF13)</f>
        <v>15</v>
      </c>
      <c r="AD6" s="200" t="s">
        <v>5</v>
      </c>
      <c r="AE6" s="32">
        <f>SUM(J15,J24,AF19,H20,AH13)</f>
        <v>0</v>
      </c>
    </row>
    <row r="7" spans="1:31" ht="15.75">
      <c r="A7" s="10">
        <v>4</v>
      </c>
      <c r="B7" s="665" t="str">
        <f>Allgemein!E10</f>
        <v>Vera</v>
      </c>
      <c r="C7" s="666"/>
      <c r="D7" s="666"/>
      <c r="E7" s="667"/>
      <c r="F7" s="483"/>
      <c r="G7" s="634" t="str">
        <f>Allgemein!F10</f>
        <v>Schaffner</v>
      </c>
      <c r="H7" s="203">
        <f>+S4</f>
        <v>0</v>
      </c>
      <c r="I7" s="200" t="s">
        <v>5</v>
      </c>
      <c r="J7" s="204">
        <f>+Q4</f>
        <v>3</v>
      </c>
      <c r="K7" s="203">
        <f>+S5</f>
        <v>0</v>
      </c>
      <c r="L7" s="198" t="s">
        <v>5</v>
      </c>
      <c r="M7" s="204">
        <f>+Q5</f>
        <v>3</v>
      </c>
      <c r="N7" s="203">
        <f>+S6</f>
        <v>0</v>
      </c>
      <c r="O7" s="200" t="s">
        <v>5</v>
      </c>
      <c r="P7" s="201">
        <f>+Q6</f>
        <v>3</v>
      </c>
      <c r="Q7" s="475"/>
      <c r="R7" s="312"/>
      <c r="S7" s="313"/>
      <c r="T7" s="199">
        <f>+AF20</f>
        <v>0</v>
      </c>
      <c r="U7" s="205" t="s">
        <v>5</v>
      </c>
      <c r="V7" s="15">
        <f>+AH20</f>
        <v>3</v>
      </c>
      <c r="W7" s="199">
        <f>+H23</f>
        <v>0</v>
      </c>
      <c r="X7" s="200" t="s">
        <v>5</v>
      </c>
      <c r="Y7" s="15">
        <f>+J23</f>
        <v>3</v>
      </c>
      <c r="Z7" s="202">
        <f t="shared" si="0"/>
        <v>0</v>
      </c>
      <c r="AA7" s="200" t="s">
        <v>5</v>
      </c>
      <c r="AB7" s="201">
        <f t="shared" si="1"/>
        <v>5</v>
      </c>
      <c r="AC7" s="15">
        <f>SUM(J15,H23,AF20,J19,AH14)</f>
        <v>0</v>
      </c>
      <c r="AD7" s="200" t="s">
        <v>5</v>
      </c>
      <c r="AE7" s="32">
        <f>SUM(H15,J23,AH20,H19,AF14)</f>
        <v>15</v>
      </c>
    </row>
    <row r="8" spans="1:31" ht="15.75">
      <c r="A8" s="93">
        <v>5</v>
      </c>
      <c r="B8" s="665" t="str">
        <f>Allgemein!E11</f>
        <v>Tobias</v>
      </c>
      <c r="C8" s="666"/>
      <c r="D8" s="666"/>
      <c r="E8" s="667"/>
      <c r="F8" s="484"/>
      <c r="G8" s="634" t="str">
        <f>Allgemein!F11</f>
        <v>Koch</v>
      </c>
      <c r="H8" s="478">
        <f>+V4</f>
        <v>0</v>
      </c>
      <c r="I8" s="200" t="s">
        <v>5</v>
      </c>
      <c r="J8" s="30">
        <f>+T4</f>
        <v>3</v>
      </c>
      <c r="K8" s="478">
        <f>+V5</f>
        <v>1</v>
      </c>
      <c r="L8" s="198" t="s">
        <v>5</v>
      </c>
      <c r="M8" s="30">
        <f>+T5</f>
        <v>3</v>
      </c>
      <c r="N8" s="478">
        <f>+V6</f>
        <v>0</v>
      </c>
      <c r="O8" s="200" t="s">
        <v>5</v>
      </c>
      <c r="P8" s="30">
        <f>+T6</f>
        <v>3</v>
      </c>
      <c r="Q8" s="478">
        <f>+V7</f>
        <v>3</v>
      </c>
      <c r="R8" s="485" t="s">
        <v>5</v>
      </c>
      <c r="S8" s="478">
        <f>+T7</f>
        <v>0</v>
      </c>
      <c r="T8" s="486"/>
      <c r="U8" s="487"/>
      <c r="V8" s="487"/>
      <c r="W8" s="199">
        <f>+H18</f>
        <v>1</v>
      </c>
      <c r="X8" s="200" t="s">
        <v>5</v>
      </c>
      <c r="Y8" s="32">
        <f>+J18</f>
        <v>3</v>
      </c>
      <c r="Z8" s="202">
        <f t="shared" si="0"/>
        <v>1</v>
      </c>
      <c r="AA8" s="200" t="s">
        <v>5</v>
      </c>
      <c r="AB8" s="201">
        <f t="shared" si="1"/>
        <v>4</v>
      </c>
      <c r="AC8" s="15">
        <f>SUM(J14,J24,AH20,H18,AH15)</f>
        <v>5</v>
      </c>
      <c r="AD8" s="200" t="s">
        <v>5</v>
      </c>
      <c r="AE8" s="32">
        <f>SUM(H14,H24,AF20,J18,AF15)</f>
        <v>12</v>
      </c>
    </row>
    <row r="9" spans="1:31" ht="15.75" customHeight="1" thickBot="1">
      <c r="A9" s="207">
        <v>6</v>
      </c>
      <c r="B9" s="668" t="str">
        <f>Allgemein!E12</f>
        <v>Patrick</v>
      </c>
      <c r="C9" s="669"/>
      <c r="D9" s="669"/>
      <c r="E9" s="670"/>
      <c r="F9" s="488"/>
      <c r="G9" s="635" t="str">
        <f>Allgemein!F12</f>
        <v>Heim</v>
      </c>
      <c r="H9" s="209">
        <f>+Y4</f>
        <v>0</v>
      </c>
      <c r="I9" s="210" t="s">
        <v>5</v>
      </c>
      <c r="J9" s="211">
        <f>+W4</f>
        <v>3</v>
      </c>
      <c r="K9" s="209">
        <f>+Y5</f>
        <v>3</v>
      </c>
      <c r="L9" s="208" t="s">
        <v>5</v>
      </c>
      <c r="M9" s="211">
        <f>+W5</f>
        <v>2</v>
      </c>
      <c r="N9" s="209">
        <f>+Y6</f>
        <v>0</v>
      </c>
      <c r="O9" s="210" t="s">
        <v>5</v>
      </c>
      <c r="P9" s="212">
        <f>+W6</f>
        <v>3</v>
      </c>
      <c r="Q9" s="213">
        <f>+Y7</f>
        <v>3</v>
      </c>
      <c r="R9" s="210" t="s">
        <v>5</v>
      </c>
      <c r="S9" s="214">
        <f>+W7</f>
        <v>0</v>
      </c>
      <c r="T9" s="213">
        <f>+Y8</f>
        <v>3</v>
      </c>
      <c r="U9" s="210" t="s">
        <v>5</v>
      </c>
      <c r="V9" s="212">
        <f>+W8</f>
        <v>1</v>
      </c>
      <c r="W9" s="476"/>
      <c r="X9" s="319"/>
      <c r="Y9" s="320"/>
      <c r="Z9" s="215">
        <f t="shared" si="0"/>
        <v>3</v>
      </c>
      <c r="AA9" s="210" t="s">
        <v>5</v>
      </c>
      <c r="AB9" s="212">
        <f t="shared" si="1"/>
        <v>2</v>
      </c>
      <c r="AC9" s="214">
        <f>SUM(J13,J23,AH18,J18,AH13)</f>
        <v>9</v>
      </c>
      <c r="AD9" s="210" t="s">
        <v>5</v>
      </c>
      <c r="AE9" s="39">
        <f>SUM(H13,H23,AF18,H18,AF13)</f>
        <v>9</v>
      </c>
    </row>
    <row r="10" spans="1:34" ht="11.25" customHeight="1" thickBot="1">
      <c r="A10" s="43"/>
      <c r="I10" s="361"/>
      <c r="K10" s="160"/>
      <c r="L10" s="160"/>
      <c r="Z10" s="489"/>
      <c r="AA10" s="489"/>
      <c r="AB10" s="489"/>
      <c r="AC10" s="489"/>
      <c r="AD10" s="489"/>
      <c r="AE10" s="489"/>
      <c r="AH10" s="175"/>
    </row>
    <row r="11" spans="1:34" ht="15.75" customHeight="1" thickBot="1">
      <c r="A11" s="43"/>
      <c r="B11" s="44"/>
      <c r="C11" s="45"/>
      <c r="D11" s="45"/>
      <c r="E11" s="53" t="s">
        <v>1</v>
      </c>
      <c r="F11" s="53"/>
      <c r="G11" s="53" t="s">
        <v>1</v>
      </c>
      <c r="H11" s="216" t="s">
        <v>6</v>
      </c>
      <c r="I11" s="216"/>
      <c r="J11" s="52"/>
      <c r="K11" s="29"/>
      <c r="L11" s="217"/>
      <c r="M11" s="218"/>
      <c r="N11" s="216"/>
      <c r="O11" s="216"/>
      <c r="P11" s="216"/>
      <c r="Q11" s="216"/>
      <c r="R11" s="216" t="s">
        <v>1</v>
      </c>
      <c r="S11" s="216"/>
      <c r="T11" s="216"/>
      <c r="U11" s="216"/>
      <c r="V11" s="216"/>
      <c r="W11" s="216"/>
      <c r="X11" s="216"/>
      <c r="Y11" s="216"/>
      <c r="Z11" s="216"/>
      <c r="AA11" s="216" t="s">
        <v>1</v>
      </c>
      <c r="AB11" s="216"/>
      <c r="AC11" s="216"/>
      <c r="AD11" s="216"/>
      <c r="AE11" s="216"/>
      <c r="AF11" s="216" t="s">
        <v>6</v>
      </c>
      <c r="AG11" s="216"/>
      <c r="AH11" s="52"/>
    </row>
    <row r="12" spans="1:34" ht="16.5" customHeight="1">
      <c r="A12" s="43"/>
      <c r="B12" s="490" t="s">
        <v>7</v>
      </c>
      <c r="C12" s="160"/>
      <c r="D12" s="160"/>
      <c r="E12" s="160"/>
      <c r="F12" s="160"/>
      <c r="G12" s="160"/>
      <c r="H12" s="160"/>
      <c r="I12" s="160"/>
      <c r="J12" s="491"/>
      <c r="K12" s="492"/>
      <c r="L12" s="493"/>
      <c r="M12" s="490" t="s">
        <v>8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491"/>
    </row>
    <row r="13" spans="1:79" s="478" customFormat="1" ht="15.75">
      <c r="A13" s="43"/>
      <c r="B13" s="219">
        <v>1</v>
      </c>
      <c r="C13" s="220" t="s">
        <v>9</v>
      </c>
      <c r="D13" s="221">
        <v>6</v>
      </c>
      <c r="E13" s="34" t="str">
        <f>+B4</f>
        <v>Tim</v>
      </c>
      <c r="F13" s="222" t="s">
        <v>9</v>
      </c>
      <c r="G13" s="24" t="str">
        <f>+B9</f>
        <v>Patrick</v>
      </c>
      <c r="H13" s="223">
        <v>3</v>
      </c>
      <c r="I13" s="462" t="s">
        <v>5</v>
      </c>
      <c r="J13" s="224">
        <v>0</v>
      </c>
      <c r="K13" s="43"/>
      <c r="L13" s="493"/>
      <c r="M13" s="225">
        <v>3</v>
      </c>
      <c r="N13" s="226" t="s">
        <v>9</v>
      </c>
      <c r="O13" s="227">
        <v>6</v>
      </c>
      <c r="P13" s="34" t="str">
        <f>+B6</f>
        <v>Lukas</v>
      </c>
      <c r="Q13" s="228"/>
      <c r="R13" s="228"/>
      <c r="S13" s="228"/>
      <c r="T13" s="228"/>
      <c r="U13" s="228"/>
      <c r="V13" s="228"/>
      <c r="W13" s="229" t="s">
        <v>9</v>
      </c>
      <c r="X13" s="230" t="str">
        <f>+B9</f>
        <v>Patrick</v>
      </c>
      <c r="Y13" s="228"/>
      <c r="Z13" s="231"/>
      <c r="AA13" s="34"/>
      <c r="AB13" s="34"/>
      <c r="AC13" s="34"/>
      <c r="AD13" s="34"/>
      <c r="AE13" s="34"/>
      <c r="AF13" s="232">
        <v>3</v>
      </c>
      <c r="AG13" s="518" t="s">
        <v>5</v>
      </c>
      <c r="AH13" s="224">
        <v>0</v>
      </c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1:79" s="478" customFormat="1" ht="15.75">
      <c r="A14" s="28"/>
      <c r="B14" s="233">
        <v>2</v>
      </c>
      <c r="C14" s="234" t="s">
        <v>9</v>
      </c>
      <c r="D14" s="235">
        <v>5</v>
      </c>
      <c r="E14" s="203" t="str">
        <f>+B5</f>
        <v>Konstantin</v>
      </c>
      <c r="F14" s="236" t="s">
        <v>9</v>
      </c>
      <c r="G14" s="204" t="str">
        <f>+B8</f>
        <v>Tobias</v>
      </c>
      <c r="H14" s="223">
        <v>3</v>
      </c>
      <c r="I14" s="462" t="s">
        <v>5</v>
      </c>
      <c r="J14" s="224">
        <v>1</v>
      </c>
      <c r="K14" s="43"/>
      <c r="L14" s="493"/>
      <c r="M14" s="237">
        <v>2</v>
      </c>
      <c r="N14" s="238" t="s">
        <v>9</v>
      </c>
      <c r="O14" s="239">
        <v>4</v>
      </c>
      <c r="P14" s="203" t="str">
        <f>+B5</f>
        <v>Konstantin</v>
      </c>
      <c r="Q14" s="170"/>
      <c r="R14" s="170"/>
      <c r="S14" s="170"/>
      <c r="T14" s="170"/>
      <c r="U14" s="170"/>
      <c r="V14" s="170"/>
      <c r="W14" s="240" t="s">
        <v>9</v>
      </c>
      <c r="X14" s="241" t="str">
        <f>+B7</f>
        <v>Vera</v>
      </c>
      <c r="Y14" s="170"/>
      <c r="Z14" s="242"/>
      <c r="AA14" s="203"/>
      <c r="AB14" s="203"/>
      <c r="AC14" s="203"/>
      <c r="AD14" s="203"/>
      <c r="AE14" s="203"/>
      <c r="AF14" s="243">
        <v>3</v>
      </c>
      <c r="AG14" s="523" t="s">
        <v>5</v>
      </c>
      <c r="AH14" s="244">
        <v>0</v>
      </c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1:79" s="478" customFormat="1" ht="16.5" thickBot="1">
      <c r="A15" s="43"/>
      <c r="B15" s="245">
        <v>3</v>
      </c>
      <c r="C15" s="246" t="s">
        <v>9</v>
      </c>
      <c r="D15" s="247">
        <v>4</v>
      </c>
      <c r="E15" s="248" t="str">
        <f>+B6</f>
        <v>Lukas</v>
      </c>
      <c r="F15" s="249" t="s">
        <v>9</v>
      </c>
      <c r="G15" s="250" t="str">
        <f>+B7</f>
        <v>Vera</v>
      </c>
      <c r="H15" s="251">
        <v>3</v>
      </c>
      <c r="I15" s="515" t="s">
        <v>5</v>
      </c>
      <c r="J15" s="252">
        <v>0</v>
      </c>
      <c r="K15" s="43"/>
      <c r="L15" s="493"/>
      <c r="M15" s="260">
        <v>1</v>
      </c>
      <c r="N15" s="253" t="s">
        <v>9</v>
      </c>
      <c r="O15" s="261">
        <v>5</v>
      </c>
      <c r="P15" s="248" t="str">
        <f>+B4</f>
        <v>Tim</v>
      </c>
      <c r="Q15" s="248"/>
      <c r="R15" s="248"/>
      <c r="S15" s="248"/>
      <c r="T15" s="248"/>
      <c r="U15" s="248"/>
      <c r="V15" s="248"/>
      <c r="W15" s="254" t="s">
        <v>9</v>
      </c>
      <c r="X15" s="248" t="str">
        <f>+B8</f>
        <v>Tobias</v>
      </c>
      <c r="Y15" s="248"/>
      <c r="Z15" s="248"/>
      <c r="AA15" s="248"/>
      <c r="AB15" s="248"/>
      <c r="AC15" s="248"/>
      <c r="AD15" s="248"/>
      <c r="AE15" s="250"/>
      <c r="AF15" s="251">
        <v>3</v>
      </c>
      <c r="AG15" s="515" t="s">
        <v>5</v>
      </c>
      <c r="AH15" s="252">
        <v>0</v>
      </c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1:79" s="478" customFormat="1" ht="16.5" thickBot="1">
      <c r="A16" s="28"/>
      <c r="H16" s="206"/>
      <c r="I16" s="206"/>
      <c r="J16" s="206"/>
      <c r="AF16" s="206"/>
      <c r="AG16" s="206"/>
      <c r="AH16" s="206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1:79" s="498" customFormat="1" ht="16.5" customHeight="1">
      <c r="A17" s="28"/>
      <c r="B17" s="490" t="s">
        <v>10</v>
      </c>
      <c r="C17" s="494"/>
      <c r="D17" s="494"/>
      <c r="E17" s="494"/>
      <c r="F17" s="494"/>
      <c r="G17" s="494"/>
      <c r="H17" s="516"/>
      <c r="I17" s="516"/>
      <c r="J17" s="517"/>
      <c r="K17" s="495"/>
      <c r="L17" s="495"/>
      <c r="M17" s="496" t="s">
        <v>30</v>
      </c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524"/>
      <c r="AG17" s="524"/>
      <c r="AH17" s="525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1:34" ht="15.75">
      <c r="A18" s="28"/>
      <c r="B18" s="219">
        <v>5</v>
      </c>
      <c r="C18" s="220" t="s">
        <v>9</v>
      </c>
      <c r="D18" s="221">
        <v>6</v>
      </c>
      <c r="E18" s="34" t="str">
        <f>+B8</f>
        <v>Tobias</v>
      </c>
      <c r="F18" s="229" t="s">
        <v>9</v>
      </c>
      <c r="G18" s="34" t="str">
        <f>+B9</f>
        <v>Patrick</v>
      </c>
      <c r="H18" s="232">
        <v>1</v>
      </c>
      <c r="I18" s="462" t="s">
        <v>5</v>
      </c>
      <c r="J18" s="255">
        <v>3</v>
      </c>
      <c r="K18" s="43"/>
      <c r="L18" s="43"/>
      <c r="M18" s="237">
        <v>2</v>
      </c>
      <c r="N18" s="238" t="s">
        <v>9</v>
      </c>
      <c r="O18" s="49">
        <v>6</v>
      </c>
      <c r="P18" s="499" t="str">
        <f>+B5</f>
        <v>Konstantin</v>
      </c>
      <c r="Q18" s="43"/>
      <c r="R18" s="43"/>
      <c r="S18" s="43"/>
      <c r="T18" s="43"/>
      <c r="U18" s="43"/>
      <c r="V18" s="43"/>
      <c r="W18" s="500" t="s">
        <v>9</v>
      </c>
      <c r="X18" s="28" t="str">
        <f>+B9</f>
        <v>Patrick</v>
      </c>
      <c r="Y18" s="43"/>
      <c r="Z18" s="43"/>
      <c r="AA18" s="43"/>
      <c r="AB18" s="43"/>
      <c r="AC18" s="43"/>
      <c r="AD18" s="43"/>
      <c r="AE18" s="43"/>
      <c r="AF18" s="256">
        <v>2</v>
      </c>
      <c r="AG18" s="108" t="s">
        <v>5</v>
      </c>
      <c r="AH18" s="244">
        <v>3</v>
      </c>
    </row>
    <row r="19" spans="1:34" ht="18.75">
      <c r="A19" s="495"/>
      <c r="B19" s="257">
        <v>1</v>
      </c>
      <c r="C19" s="258" t="s">
        <v>9</v>
      </c>
      <c r="D19" s="259">
        <v>4</v>
      </c>
      <c r="E19" s="203" t="str">
        <f>+B4</f>
        <v>Tim</v>
      </c>
      <c r="F19" s="240" t="s">
        <v>9</v>
      </c>
      <c r="G19" s="203" t="str">
        <f>+B7</f>
        <v>Vera</v>
      </c>
      <c r="H19" s="232">
        <v>3</v>
      </c>
      <c r="I19" s="518" t="s">
        <v>5</v>
      </c>
      <c r="J19" s="224">
        <v>0</v>
      </c>
      <c r="K19" s="43"/>
      <c r="L19" s="43"/>
      <c r="M19" s="237">
        <v>1</v>
      </c>
      <c r="N19" s="238" t="s">
        <v>9</v>
      </c>
      <c r="O19" s="49">
        <v>3</v>
      </c>
      <c r="P19" s="501" t="str">
        <f>+B4</f>
        <v>Tim</v>
      </c>
      <c r="Q19" s="170"/>
      <c r="R19" s="170"/>
      <c r="S19" s="170"/>
      <c r="T19" s="170"/>
      <c r="U19" s="170"/>
      <c r="V19" s="170"/>
      <c r="W19" s="502" t="s">
        <v>9</v>
      </c>
      <c r="X19" s="203" t="str">
        <f>+B6</f>
        <v>Lukas</v>
      </c>
      <c r="Y19" s="170"/>
      <c r="Z19" s="170"/>
      <c r="AA19" s="203"/>
      <c r="AB19" s="203"/>
      <c r="AC19" s="203"/>
      <c r="AD19" s="203"/>
      <c r="AE19" s="203"/>
      <c r="AF19" s="232">
        <v>0</v>
      </c>
      <c r="AG19" s="462" t="s">
        <v>5</v>
      </c>
      <c r="AH19" s="224">
        <v>3</v>
      </c>
    </row>
    <row r="20" spans="1:34" ht="16.5" thickBot="1">
      <c r="A20" s="43"/>
      <c r="B20" s="260">
        <v>2</v>
      </c>
      <c r="C20" s="253" t="s">
        <v>9</v>
      </c>
      <c r="D20" s="261">
        <v>3</v>
      </c>
      <c r="E20" s="248" t="str">
        <f>+B5</f>
        <v>Konstantin</v>
      </c>
      <c r="F20" s="156" t="s">
        <v>9</v>
      </c>
      <c r="G20" s="248" t="str">
        <f>+B6</f>
        <v>Lukas</v>
      </c>
      <c r="H20" s="262">
        <v>0</v>
      </c>
      <c r="I20" s="519" t="s">
        <v>5</v>
      </c>
      <c r="J20" s="263">
        <v>3</v>
      </c>
      <c r="K20" s="43"/>
      <c r="L20" s="43"/>
      <c r="M20" s="260">
        <v>4</v>
      </c>
      <c r="N20" s="253" t="s">
        <v>9</v>
      </c>
      <c r="O20" s="503">
        <v>5</v>
      </c>
      <c r="P20" s="504" t="str">
        <f>+B7</f>
        <v>Vera</v>
      </c>
      <c r="Q20" s="175"/>
      <c r="R20" s="175"/>
      <c r="S20" s="175"/>
      <c r="T20" s="175"/>
      <c r="U20" s="175"/>
      <c r="V20" s="175"/>
      <c r="W20" s="505" t="s">
        <v>9</v>
      </c>
      <c r="X20" s="248" t="str">
        <f>+B8</f>
        <v>Tobias</v>
      </c>
      <c r="Y20" s="175"/>
      <c r="Z20" s="175"/>
      <c r="AA20" s="248"/>
      <c r="AB20" s="248"/>
      <c r="AC20" s="248"/>
      <c r="AD20" s="248"/>
      <c r="AE20" s="248"/>
      <c r="AF20" s="262">
        <v>0</v>
      </c>
      <c r="AG20" s="464" t="s">
        <v>5</v>
      </c>
      <c r="AH20" s="263">
        <v>3</v>
      </c>
    </row>
    <row r="21" spans="1:34" ht="16.5" thickBot="1">
      <c r="A21" s="28"/>
      <c r="H21" s="196"/>
      <c r="I21" s="520"/>
      <c r="J21" s="19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10" ht="16.5" customHeight="1">
      <c r="A22" s="43"/>
      <c r="B22" s="490" t="s">
        <v>31</v>
      </c>
      <c r="C22" s="160"/>
      <c r="D22" s="160"/>
      <c r="E22" s="160"/>
      <c r="F22" s="160"/>
      <c r="G22" s="160"/>
      <c r="H22" s="521"/>
      <c r="I22" s="521"/>
      <c r="J22" s="522"/>
    </row>
    <row r="23" spans="1:10" ht="15.75">
      <c r="A23" s="43"/>
      <c r="B23" s="264">
        <v>4</v>
      </c>
      <c r="C23" s="265" t="s">
        <v>9</v>
      </c>
      <c r="D23" s="266">
        <v>6</v>
      </c>
      <c r="E23" s="34" t="str">
        <f>+B7</f>
        <v>Vera</v>
      </c>
      <c r="F23" s="222" t="s">
        <v>9</v>
      </c>
      <c r="G23" s="24" t="str">
        <f>+B9</f>
        <v>Patrick</v>
      </c>
      <c r="H23" s="223">
        <v>0</v>
      </c>
      <c r="I23" s="462" t="s">
        <v>5</v>
      </c>
      <c r="J23" s="224">
        <v>3</v>
      </c>
    </row>
    <row r="24" spans="1:10" ht="15.75">
      <c r="A24" s="43"/>
      <c r="B24" s="267">
        <v>3</v>
      </c>
      <c r="C24" s="59" t="s">
        <v>9</v>
      </c>
      <c r="D24" s="268">
        <v>5</v>
      </c>
      <c r="E24" s="203" t="str">
        <f>+B6</f>
        <v>Lukas</v>
      </c>
      <c r="F24" s="236" t="s">
        <v>9</v>
      </c>
      <c r="G24" s="204" t="str">
        <f>+B8</f>
        <v>Tobias</v>
      </c>
      <c r="H24" s="223">
        <v>3</v>
      </c>
      <c r="I24" s="462" t="s">
        <v>5</v>
      </c>
      <c r="J24" s="224">
        <v>0</v>
      </c>
    </row>
    <row r="25" spans="1:10" ht="16.5" thickBot="1">
      <c r="A25" s="43"/>
      <c r="B25" s="281">
        <v>1</v>
      </c>
      <c r="C25" s="156" t="s">
        <v>9</v>
      </c>
      <c r="D25" s="506">
        <v>2</v>
      </c>
      <c r="E25" s="504" t="str">
        <f>+B4</f>
        <v>Tim</v>
      </c>
      <c r="F25" s="505" t="s">
        <v>9</v>
      </c>
      <c r="G25" s="248" t="str">
        <f>+B5</f>
        <v>Konstantin</v>
      </c>
      <c r="H25" s="262">
        <v>3</v>
      </c>
      <c r="I25" s="464" t="s">
        <v>5</v>
      </c>
      <c r="J25" s="263">
        <v>0</v>
      </c>
    </row>
    <row r="26" ht="5.25" customHeight="1">
      <c r="I26" s="361"/>
    </row>
    <row r="27" ht="5.25" customHeight="1"/>
    <row r="28" ht="18.75">
      <c r="B28" s="507" t="s">
        <v>11</v>
      </c>
    </row>
    <row r="29" ht="5.25" customHeight="1">
      <c r="I29" s="361"/>
    </row>
    <row r="30" ht="5.25" customHeight="1" thickBot="1">
      <c r="I30" s="361"/>
    </row>
    <row r="31" spans="2:30" ht="16.5" thickBot="1">
      <c r="B31" s="508" t="s">
        <v>1</v>
      </c>
      <c r="C31" s="45"/>
      <c r="D31" s="45"/>
      <c r="E31" s="45"/>
      <c r="F31" s="45"/>
      <c r="G31" s="509" t="s">
        <v>29</v>
      </c>
      <c r="H31" s="509"/>
      <c r="I31" s="509"/>
      <c r="J31" s="509"/>
      <c r="K31" s="509"/>
      <c r="L31" s="509"/>
      <c r="M31" s="509"/>
      <c r="N31" s="509"/>
      <c r="O31" s="508"/>
      <c r="P31" s="509" t="s">
        <v>12</v>
      </c>
      <c r="Q31" s="509"/>
      <c r="R31" s="509"/>
      <c r="S31" s="510"/>
      <c r="T31" s="508"/>
      <c r="U31" s="509" t="s">
        <v>13</v>
      </c>
      <c r="V31" s="509"/>
      <c r="W31" s="509"/>
      <c r="X31" s="510"/>
      <c r="Y31" s="662" t="s">
        <v>32</v>
      </c>
      <c r="Z31" s="663"/>
      <c r="AA31" s="664"/>
      <c r="AB31" s="662" t="s">
        <v>4</v>
      </c>
      <c r="AC31" s="663"/>
      <c r="AD31" s="664"/>
    </row>
    <row r="32" spans="2:30" ht="15.75">
      <c r="B32" s="540" t="str">
        <f>$B$6</f>
        <v>Lukas</v>
      </c>
      <c r="C32" s="541"/>
      <c r="D32" s="541"/>
      <c r="E32" s="541"/>
      <c r="F32" s="541"/>
      <c r="G32" s="542" t="str">
        <f>$G$6</f>
        <v>Schweikert</v>
      </c>
      <c r="H32" s="541"/>
      <c r="I32" s="541"/>
      <c r="J32" s="541"/>
      <c r="K32" s="541"/>
      <c r="L32" s="541"/>
      <c r="M32" s="541"/>
      <c r="N32" s="541"/>
      <c r="O32" s="543"/>
      <c r="P32" s="544">
        <f>$Z$6</f>
        <v>5</v>
      </c>
      <c r="Q32" s="545" t="s">
        <v>5</v>
      </c>
      <c r="R32" s="544">
        <f>$AB$6</f>
        <v>0</v>
      </c>
      <c r="S32" s="546"/>
      <c r="T32" s="547">
        <f>$AC$6</f>
        <v>15</v>
      </c>
      <c r="U32" s="548"/>
      <c r="V32" s="545" t="s">
        <v>5</v>
      </c>
      <c r="W32" s="549">
        <f>$AE$6</f>
        <v>0</v>
      </c>
      <c r="X32" s="550"/>
      <c r="Y32" s="541"/>
      <c r="Z32" s="551">
        <f aca="true" t="shared" si="2" ref="Z32:Z37">SUM(T32-W32)</f>
        <v>15</v>
      </c>
      <c r="AA32" s="552"/>
      <c r="AB32" s="492"/>
      <c r="AC32" s="512">
        <v>1</v>
      </c>
      <c r="AD32" s="493"/>
    </row>
    <row r="33" spans="2:30" ht="15.75">
      <c r="B33" s="553" t="str">
        <f>$B$4</f>
        <v>Tim</v>
      </c>
      <c r="C33" s="554"/>
      <c r="D33" s="554"/>
      <c r="E33" s="554"/>
      <c r="F33" s="554"/>
      <c r="G33" s="555" t="str">
        <f>$G$4</f>
        <v>Heilemann</v>
      </c>
      <c r="H33" s="554"/>
      <c r="I33" s="554"/>
      <c r="J33" s="554"/>
      <c r="K33" s="554"/>
      <c r="L33" s="554"/>
      <c r="M33" s="554"/>
      <c r="N33" s="554"/>
      <c r="O33" s="556"/>
      <c r="P33" s="557">
        <f>$Z$4</f>
        <v>4</v>
      </c>
      <c r="Q33" s="558" t="s">
        <v>5</v>
      </c>
      <c r="R33" s="557">
        <f>$AB$4</f>
        <v>1</v>
      </c>
      <c r="S33" s="559"/>
      <c r="T33" s="560">
        <f>$AC$4</f>
        <v>12</v>
      </c>
      <c r="U33" s="561"/>
      <c r="V33" s="558" t="s">
        <v>5</v>
      </c>
      <c r="W33" s="562">
        <f>$AE$4</f>
        <v>3</v>
      </c>
      <c r="X33" s="563"/>
      <c r="Y33" s="554"/>
      <c r="Z33" s="564">
        <f t="shared" si="2"/>
        <v>9</v>
      </c>
      <c r="AA33" s="565"/>
      <c r="AB33" s="492"/>
      <c r="AC33" s="512">
        <v>2</v>
      </c>
      <c r="AD33" s="493"/>
    </row>
    <row r="34" spans="2:30" ht="15.75">
      <c r="B34" s="540" t="str">
        <f>$B$9</f>
        <v>Patrick</v>
      </c>
      <c r="C34" s="541"/>
      <c r="D34" s="541"/>
      <c r="E34" s="541"/>
      <c r="F34" s="541"/>
      <c r="G34" s="542" t="str">
        <f>$G$9</f>
        <v>Heim</v>
      </c>
      <c r="H34" s="541"/>
      <c r="I34" s="541"/>
      <c r="J34" s="541"/>
      <c r="K34" s="541"/>
      <c r="L34" s="541"/>
      <c r="M34" s="541"/>
      <c r="N34" s="541"/>
      <c r="O34" s="543"/>
      <c r="P34" s="544">
        <f>$Z$9</f>
        <v>3</v>
      </c>
      <c r="Q34" s="545" t="s">
        <v>5</v>
      </c>
      <c r="R34" s="544">
        <f>$AB$9</f>
        <v>2</v>
      </c>
      <c r="S34" s="546"/>
      <c r="T34" s="547">
        <f>$AC$9</f>
        <v>9</v>
      </c>
      <c r="U34" s="548"/>
      <c r="V34" s="545" t="s">
        <v>5</v>
      </c>
      <c r="W34" s="549">
        <f>$AE$9</f>
        <v>9</v>
      </c>
      <c r="X34" s="550"/>
      <c r="Y34" s="541"/>
      <c r="Z34" s="551">
        <f t="shared" si="2"/>
        <v>0</v>
      </c>
      <c r="AA34" s="552"/>
      <c r="AB34" s="492"/>
      <c r="AC34" s="512">
        <v>3</v>
      </c>
      <c r="AD34" s="493"/>
    </row>
    <row r="35" spans="2:30" ht="15.75">
      <c r="B35" s="540" t="str">
        <f>$B$5</f>
        <v>Konstantin</v>
      </c>
      <c r="C35" s="541"/>
      <c r="D35" s="541"/>
      <c r="E35" s="541"/>
      <c r="F35" s="541"/>
      <c r="G35" s="542" t="str">
        <f>$G$5</f>
        <v>Krauss</v>
      </c>
      <c r="H35" s="541"/>
      <c r="I35" s="541"/>
      <c r="J35" s="541"/>
      <c r="K35" s="541"/>
      <c r="L35" s="541"/>
      <c r="M35" s="541"/>
      <c r="N35" s="541"/>
      <c r="O35" s="543"/>
      <c r="P35" s="544">
        <f>$Z$5</f>
        <v>2</v>
      </c>
      <c r="Q35" s="545" t="s">
        <v>5</v>
      </c>
      <c r="R35" s="544">
        <f>$AB$5</f>
        <v>3</v>
      </c>
      <c r="S35" s="546"/>
      <c r="T35" s="547">
        <f>$AC$5</f>
        <v>8</v>
      </c>
      <c r="U35" s="548"/>
      <c r="V35" s="545" t="s">
        <v>5</v>
      </c>
      <c r="W35" s="549">
        <f>$AE$5</f>
        <v>10</v>
      </c>
      <c r="X35" s="550"/>
      <c r="Y35" s="541"/>
      <c r="Z35" s="551">
        <f t="shared" si="2"/>
        <v>-2</v>
      </c>
      <c r="AA35" s="552"/>
      <c r="AB35" s="492"/>
      <c r="AC35" s="512">
        <v>4</v>
      </c>
      <c r="AD35" s="493"/>
    </row>
    <row r="36" spans="2:30" ht="15.75">
      <c r="B36" s="540" t="str">
        <f>$B$8</f>
        <v>Tobias</v>
      </c>
      <c r="C36" s="541"/>
      <c r="D36" s="541"/>
      <c r="E36" s="636"/>
      <c r="F36" s="541"/>
      <c r="G36" s="542" t="str">
        <f>$G$8</f>
        <v>Koch</v>
      </c>
      <c r="H36" s="541"/>
      <c r="I36" s="541"/>
      <c r="J36" s="541"/>
      <c r="K36" s="541"/>
      <c r="L36" s="541"/>
      <c r="M36" s="541"/>
      <c r="N36" s="541"/>
      <c r="O36" s="543"/>
      <c r="P36" s="544">
        <f>$Z$8</f>
        <v>1</v>
      </c>
      <c r="Q36" s="545" t="s">
        <v>5</v>
      </c>
      <c r="R36" s="544">
        <f>$AB$8</f>
        <v>4</v>
      </c>
      <c r="S36" s="546"/>
      <c r="T36" s="547">
        <f>$AC$8</f>
        <v>5</v>
      </c>
      <c r="U36" s="548"/>
      <c r="V36" s="545" t="s">
        <v>5</v>
      </c>
      <c r="W36" s="549">
        <f>$AE$8</f>
        <v>12</v>
      </c>
      <c r="X36" s="550"/>
      <c r="Y36" s="541"/>
      <c r="Z36" s="551">
        <f t="shared" si="2"/>
        <v>-7</v>
      </c>
      <c r="AA36" s="552"/>
      <c r="AB36" s="492"/>
      <c r="AC36" s="512">
        <v>5</v>
      </c>
      <c r="AD36" s="493"/>
    </row>
    <row r="37" spans="2:30" ht="16.5" thickBot="1">
      <c r="B37" s="566" t="str">
        <f>$B$7</f>
        <v>Vera</v>
      </c>
      <c r="C37" s="567"/>
      <c r="D37" s="567"/>
      <c r="E37" s="567"/>
      <c r="F37" s="567"/>
      <c r="G37" s="568" t="str">
        <f>$G$7</f>
        <v>Schaffner</v>
      </c>
      <c r="H37" s="567"/>
      <c r="I37" s="567"/>
      <c r="J37" s="567"/>
      <c r="K37" s="567"/>
      <c r="L37" s="567"/>
      <c r="M37" s="567"/>
      <c r="N37" s="567"/>
      <c r="O37" s="569"/>
      <c r="P37" s="570">
        <f>$Z$7</f>
        <v>0</v>
      </c>
      <c r="Q37" s="571" t="s">
        <v>5</v>
      </c>
      <c r="R37" s="570">
        <f>$AB$7</f>
        <v>5</v>
      </c>
      <c r="S37" s="572"/>
      <c r="T37" s="573">
        <f>$AC$7</f>
        <v>0</v>
      </c>
      <c r="U37" s="574"/>
      <c r="V37" s="571" t="s">
        <v>5</v>
      </c>
      <c r="W37" s="575">
        <f>$AE$7</f>
        <v>15</v>
      </c>
      <c r="X37" s="576"/>
      <c r="Y37" s="567"/>
      <c r="Z37" s="577">
        <f t="shared" si="2"/>
        <v>-15</v>
      </c>
      <c r="AA37" s="578"/>
      <c r="AB37" s="172"/>
      <c r="AC37" s="513">
        <v>6</v>
      </c>
      <c r="AD37" s="514"/>
    </row>
  </sheetData>
  <mergeCells count="8">
    <mergeCell ref="AB31:AD31"/>
    <mergeCell ref="Y31:AA31"/>
    <mergeCell ref="B4:E4"/>
    <mergeCell ref="B5:E5"/>
    <mergeCell ref="B6:E6"/>
    <mergeCell ref="B7:E7"/>
    <mergeCell ref="B8:E8"/>
    <mergeCell ref="B9:E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BR27"/>
  <sheetViews>
    <sheetView workbookViewId="0" topLeftCell="A1">
      <selection activeCell="H17" sqref="H17"/>
    </sheetView>
  </sheetViews>
  <sheetFormatPr defaultColWidth="11.421875" defaultRowHeight="12.75"/>
  <cols>
    <col min="1" max="1" width="4.7109375" style="361" customWidth="1"/>
    <col min="2" max="4" width="1.8515625" style="361" customWidth="1"/>
    <col min="5" max="5" width="12.7109375" style="361" customWidth="1"/>
    <col min="6" max="6" width="1.7109375" style="361" customWidth="1"/>
    <col min="7" max="7" width="14.7109375" style="361" customWidth="1"/>
    <col min="8" max="8" width="2.421875" style="361" customWidth="1"/>
    <col min="9" max="9" width="2.421875" style="43" customWidth="1"/>
    <col min="10" max="30" width="2.421875" style="361" customWidth="1"/>
    <col min="31" max="42" width="5.140625" style="361" customWidth="1"/>
    <col min="43" max="46" width="11.421875" style="361" customWidth="1"/>
    <col min="47" max="47" width="6.8515625" style="361" customWidth="1"/>
    <col min="48" max="55" width="11.421875" style="361" customWidth="1"/>
    <col min="56" max="56" width="6.8515625" style="361" customWidth="1"/>
    <col min="57" max="64" width="11.421875" style="361" customWidth="1"/>
    <col min="65" max="65" width="6.8515625" style="361" customWidth="1"/>
    <col min="66" max="16384" width="11.421875" style="361" customWidth="1"/>
  </cols>
  <sheetData>
    <row r="1" spans="1:30" ht="15.75" customHeight="1">
      <c r="A1" s="356" t="s">
        <v>20</v>
      </c>
      <c r="B1" s="356"/>
      <c r="C1" s="356"/>
      <c r="D1" s="356"/>
      <c r="E1" s="356"/>
      <c r="F1" s="356"/>
      <c r="G1" s="357" t="str">
        <f>Allgemein!A1</f>
        <v>Vereinsmeisterschaft TT-TSV-Talheim Jugend</v>
      </c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60" t="s">
        <v>15</v>
      </c>
    </row>
    <row r="2" spans="1:29" ht="6" customHeight="1" thickBot="1">
      <c r="A2" s="477"/>
      <c r="B2" s="478"/>
      <c r="C2" s="478"/>
      <c r="D2" s="478"/>
      <c r="E2" s="479"/>
      <c r="F2" s="478"/>
      <c r="G2" s="478"/>
      <c r="H2" s="478"/>
      <c r="I2" s="2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</row>
    <row r="3" spans="1:25" ht="15.75">
      <c r="A3" s="1" t="s">
        <v>0</v>
      </c>
      <c r="B3" s="480" t="s">
        <v>1</v>
      </c>
      <c r="C3" s="2"/>
      <c r="D3" s="3"/>
      <c r="E3" s="160"/>
      <c r="F3" s="526"/>
      <c r="G3" s="482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5"/>
      <c r="T3" s="8"/>
      <c r="U3" s="8" t="s">
        <v>2</v>
      </c>
      <c r="V3" s="6"/>
      <c r="W3" s="6"/>
      <c r="X3" s="9" t="s">
        <v>3</v>
      </c>
      <c r="Y3" s="308"/>
    </row>
    <row r="4" spans="1:25" ht="13.5" customHeight="1">
      <c r="A4" s="10">
        <v>1</v>
      </c>
      <c r="B4" s="665" t="str">
        <f>Allgemein!B7</f>
        <v>Pascal</v>
      </c>
      <c r="C4" s="666"/>
      <c r="D4" s="666"/>
      <c r="E4" s="666"/>
      <c r="F4" s="666"/>
      <c r="G4" s="667"/>
      <c r="H4" s="292"/>
      <c r="I4" s="293"/>
      <c r="J4" s="294"/>
      <c r="K4" s="11">
        <f>$AB$15</f>
        <v>3</v>
      </c>
      <c r="L4" s="12" t="s">
        <v>5</v>
      </c>
      <c r="M4" s="13">
        <f>$AD$15</f>
        <v>0</v>
      </c>
      <c r="N4" s="11">
        <f>$H$19</f>
        <v>3</v>
      </c>
      <c r="O4" s="12" t="s">
        <v>5</v>
      </c>
      <c r="P4" s="13">
        <f>$J$19</f>
        <v>0</v>
      </c>
      <c r="Q4" s="11">
        <f>$H$15</f>
        <v>0</v>
      </c>
      <c r="R4" s="12" t="s">
        <v>5</v>
      </c>
      <c r="S4" s="14">
        <f>$J$15</f>
        <v>0</v>
      </c>
      <c r="T4" s="16">
        <f>SUM(Q5,N5,K5)</f>
        <v>2</v>
      </c>
      <c r="U4" s="12" t="s">
        <v>5</v>
      </c>
      <c r="V4" s="13">
        <f>SUM(S5,P5,M5)</f>
        <v>0</v>
      </c>
      <c r="W4" s="14">
        <f>SUM(Q4,N4,K4)</f>
        <v>6</v>
      </c>
      <c r="X4" s="12" t="s">
        <v>5</v>
      </c>
      <c r="Y4" s="309">
        <f>SUM(S4,P4,M4)</f>
        <v>0</v>
      </c>
    </row>
    <row r="5" spans="1:25" ht="13.5" customHeight="1">
      <c r="A5" s="10"/>
      <c r="B5" s="665" t="str">
        <f>Allgemein!C7</f>
        <v>Schmid</v>
      </c>
      <c r="C5" s="666"/>
      <c r="D5" s="666"/>
      <c r="E5" s="666"/>
      <c r="F5" s="666"/>
      <c r="G5" s="667"/>
      <c r="H5" s="295"/>
      <c r="I5" s="295"/>
      <c r="J5" s="296"/>
      <c r="K5" s="17">
        <f>IF(K4=3,1,0)</f>
        <v>1</v>
      </c>
      <c r="L5" s="17"/>
      <c r="M5" s="18">
        <f>IF(M4=3,1,0)</f>
        <v>0</v>
      </c>
      <c r="N5" s="17">
        <f>IF(N4=3,1,0)</f>
        <v>1</v>
      </c>
      <c r="O5" s="17"/>
      <c r="P5" s="18">
        <f>IF(P4=3,1,0)</f>
        <v>0</v>
      </c>
      <c r="Q5" s="17">
        <f>IF(Q4=3,1,0)</f>
        <v>0</v>
      </c>
      <c r="R5" s="17"/>
      <c r="S5" s="17">
        <f>IF(S4=3,1,0)</f>
        <v>0</v>
      </c>
      <c r="T5" s="19"/>
      <c r="U5" s="20"/>
      <c r="V5" s="21"/>
      <c r="W5" s="22"/>
      <c r="X5" s="20"/>
      <c r="Y5" s="310"/>
    </row>
    <row r="6" spans="1:25" ht="13.5" customHeight="1">
      <c r="A6" s="10">
        <v>2</v>
      </c>
      <c r="B6" s="665" t="str">
        <f>Allgemein!B8</f>
        <v>Enno Edzard</v>
      </c>
      <c r="C6" s="666"/>
      <c r="D6" s="666"/>
      <c r="E6" s="666"/>
      <c r="F6" s="666"/>
      <c r="G6" s="667"/>
      <c r="H6" s="23">
        <f>$AD$15</f>
        <v>0</v>
      </c>
      <c r="I6" s="12" t="s">
        <v>5</v>
      </c>
      <c r="J6" s="24">
        <f>$AB$15</f>
        <v>3</v>
      </c>
      <c r="K6" s="297"/>
      <c r="L6" s="298"/>
      <c r="M6" s="299"/>
      <c r="N6" s="11">
        <f>$H$16</f>
        <v>3</v>
      </c>
      <c r="O6" s="12" t="s">
        <v>5</v>
      </c>
      <c r="P6" s="13">
        <f>$J$16</f>
        <v>0</v>
      </c>
      <c r="Q6" s="11">
        <f>$H$20</f>
        <v>0</v>
      </c>
      <c r="R6" s="12" t="s">
        <v>5</v>
      </c>
      <c r="S6" s="14">
        <f>$J$20</f>
        <v>0</v>
      </c>
      <c r="T6" s="16">
        <f>SUM(H7,N7,Q7)</f>
        <v>1</v>
      </c>
      <c r="U6" s="12" t="s">
        <v>5</v>
      </c>
      <c r="V6" s="13">
        <f>SUM(S7,P7,J7)</f>
        <v>1</v>
      </c>
      <c r="W6" s="14">
        <f>SUM(Q6,N6,H6)</f>
        <v>3</v>
      </c>
      <c r="X6" s="12" t="s">
        <v>5</v>
      </c>
      <c r="Y6" s="309">
        <f>SUM(S6,P6,J6)</f>
        <v>3</v>
      </c>
    </row>
    <row r="7" spans="1:25" ht="13.5" customHeight="1">
      <c r="A7" s="10"/>
      <c r="B7" s="665" t="str">
        <f>Allgemein!C8</f>
        <v>Garrelts</v>
      </c>
      <c r="C7" s="666"/>
      <c r="D7" s="666"/>
      <c r="E7" s="666"/>
      <c r="F7" s="666"/>
      <c r="G7" s="667"/>
      <c r="H7" s="17">
        <f>IF(H6=3,1,0)</f>
        <v>0</v>
      </c>
      <c r="I7" s="17"/>
      <c r="J7" s="17">
        <f>IF(J6=3,1,0)</f>
        <v>1</v>
      </c>
      <c r="K7" s="527"/>
      <c r="L7" s="528"/>
      <c r="M7" s="529"/>
      <c r="N7" s="25">
        <f>IF(N6=3,1,0)</f>
        <v>1</v>
      </c>
      <c r="O7" s="17"/>
      <c r="P7" s="17">
        <f>IF(P6=3,1,0)</f>
        <v>0</v>
      </c>
      <c r="Q7" s="25">
        <f>IF(Q6=3,1,0)</f>
        <v>0</v>
      </c>
      <c r="R7" s="17"/>
      <c r="S7" s="17">
        <f>IF(S6=3,1,0)</f>
        <v>0</v>
      </c>
      <c r="T7" s="19"/>
      <c r="U7" s="141"/>
      <c r="V7" s="21"/>
      <c r="W7" s="530"/>
      <c r="X7" s="20"/>
      <c r="Y7" s="531"/>
    </row>
    <row r="8" spans="1:25" ht="13.5" customHeight="1">
      <c r="A8" s="10">
        <v>3</v>
      </c>
      <c r="B8" s="665" t="str">
        <f>Allgemein!B9</f>
        <v>Sebastian</v>
      </c>
      <c r="C8" s="666"/>
      <c r="D8" s="666"/>
      <c r="E8" s="666"/>
      <c r="F8" s="666"/>
      <c r="G8" s="667"/>
      <c r="H8" s="26">
        <f>$J$19</f>
        <v>0</v>
      </c>
      <c r="I8" s="27" t="s">
        <v>5</v>
      </c>
      <c r="J8" s="28">
        <f>$H$19</f>
        <v>3</v>
      </c>
      <c r="K8" s="26">
        <f>$J$16</f>
        <v>0</v>
      </c>
      <c r="L8" s="29" t="s">
        <v>5</v>
      </c>
      <c r="M8" s="30">
        <f>$H$16</f>
        <v>3</v>
      </c>
      <c r="N8" s="300"/>
      <c r="O8" s="301"/>
      <c r="P8" s="302"/>
      <c r="Q8" s="31">
        <f>$AB$16</f>
        <v>0</v>
      </c>
      <c r="R8" s="27" t="s">
        <v>5</v>
      </c>
      <c r="S8" s="31">
        <f>$AD$16</f>
        <v>0</v>
      </c>
      <c r="T8" s="16">
        <f>SUM(Q9,K9,H9)</f>
        <v>0</v>
      </c>
      <c r="U8" s="12" t="s">
        <v>5</v>
      </c>
      <c r="V8" s="13">
        <f>SUM(S9,M9,J9)</f>
        <v>2</v>
      </c>
      <c r="W8" s="11">
        <f>SUM(Q8,K8,H8)</f>
        <v>0</v>
      </c>
      <c r="X8" s="12" t="s">
        <v>5</v>
      </c>
      <c r="Y8" s="309">
        <f>SUM(S8,M8,J8)</f>
        <v>6</v>
      </c>
    </row>
    <row r="9" spans="1:25" ht="13.5" customHeight="1">
      <c r="A9" s="10"/>
      <c r="B9" s="665" t="str">
        <f>Allgemein!C9</f>
        <v>Koch</v>
      </c>
      <c r="C9" s="666"/>
      <c r="D9" s="666"/>
      <c r="E9" s="666"/>
      <c r="F9" s="666"/>
      <c r="G9" s="667"/>
      <c r="H9" s="17">
        <f>IF(H8=3,1,0)</f>
        <v>0</v>
      </c>
      <c r="I9" s="17"/>
      <c r="J9" s="17">
        <f>IF(J8=3,1,0)</f>
        <v>1</v>
      </c>
      <c r="K9" s="25">
        <f>IF(K8=3,1,0)</f>
        <v>0</v>
      </c>
      <c r="L9" s="17"/>
      <c r="M9" s="17">
        <f>IF(M8=3,1,0)</f>
        <v>1</v>
      </c>
      <c r="N9" s="303"/>
      <c r="O9" s="304"/>
      <c r="P9" s="304"/>
      <c r="Q9" s="25">
        <f>IF(Q8=3,1,0)</f>
        <v>0</v>
      </c>
      <c r="R9" s="17"/>
      <c r="S9" s="17">
        <f>IF(S8=3,1,0)</f>
        <v>0</v>
      </c>
      <c r="T9" s="137"/>
      <c r="U9" s="20"/>
      <c r="V9" s="43"/>
      <c r="W9" s="33"/>
      <c r="X9" s="20"/>
      <c r="Y9" s="310"/>
    </row>
    <row r="10" spans="1:25" ht="13.5" customHeight="1">
      <c r="A10" s="10">
        <v>4</v>
      </c>
      <c r="B10" s="665" t="str">
        <f>Allgemein!B10</f>
        <v>---</v>
      </c>
      <c r="C10" s="666"/>
      <c r="D10" s="666"/>
      <c r="E10" s="666"/>
      <c r="F10" s="666"/>
      <c r="G10" s="667"/>
      <c r="H10" s="23">
        <f>$J$15</f>
        <v>0</v>
      </c>
      <c r="I10" s="12" t="s">
        <v>5</v>
      </c>
      <c r="J10" s="24">
        <f>$H$15</f>
        <v>0</v>
      </c>
      <c r="K10" s="34">
        <f>$J$20</f>
        <v>0</v>
      </c>
      <c r="L10" s="35" t="s">
        <v>5</v>
      </c>
      <c r="M10" s="24">
        <f>$H$20</f>
        <v>0</v>
      </c>
      <c r="N10" s="34">
        <f>$AD$16</f>
        <v>0</v>
      </c>
      <c r="O10" s="12" t="s">
        <v>5</v>
      </c>
      <c r="P10" s="13">
        <f>$AB$16</f>
        <v>0</v>
      </c>
      <c r="Q10" s="305"/>
      <c r="R10" s="293"/>
      <c r="S10" s="293"/>
      <c r="T10" s="16">
        <f>SUM(N11,K11,H11)</f>
        <v>0</v>
      </c>
      <c r="U10" s="12" t="s">
        <v>5</v>
      </c>
      <c r="V10" s="13">
        <f>SUM(J11,P11,M11)</f>
        <v>0</v>
      </c>
      <c r="W10" s="14">
        <f>SUM(N10,K10,H10)</f>
        <v>0</v>
      </c>
      <c r="X10" s="12" t="s">
        <v>5</v>
      </c>
      <c r="Y10" s="309">
        <f>SUM(P10,M10,J10)</f>
        <v>0</v>
      </c>
    </row>
    <row r="11" spans="1:26" ht="13.5" customHeight="1" thickBot="1">
      <c r="A11" s="207"/>
      <c r="B11" s="668" t="str">
        <f>Allgemein!C10</f>
        <v> </v>
      </c>
      <c r="C11" s="669"/>
      <c r="D11" s="669"/>
      <c r="E11" s="669"/>
      <c r="F11" s="669"/>
      <c r="G11" s="670"/>
      <c r="H11" s="36">
        <f>IF(H10=3,1,0)</f>
        <v>0</v>
      </c>
      <c r="I11" s="37"/>
      <c r="J11" s="38">
        <f>IF(J10=3,1,0)</f>
        <v>0</v>
      </c>
      <c r="K11" s="37">
        <f>IF(K10=3,1,0)</f>
        <v>0</v>
      </c>
      <c r="L11" s="37"/>
      <c r="M11" s="38">
        <f>IF(M10=3,1,0)</f>
        <v>0</v>
      </c>
      <c r="N11" s="37">
        <f>IF(N10=3,1,0)</f>
        <v>0</v>
      </c>
      <c r="O11" s="37"/>
      <c r="P11" s="37">
        <f>IF(P10=3,1,0)</f>
        <v>0</v>
      </c>
      <c r="Q11" s="306"/>
      <c r="R11" s="307"/>
      <c r="S11" s="307"/>
      <c r="T11" s="289"/>
      <c r="U11" s="41"/>
      <c r="V11" s="42"/>
      <c r="W11" s="40"/>
      <c r="X11" s="41"/>
      <c r="Y11" s="311"/>
      <c r="Z11" s="43"/>
    </row>
    <row r="12" spans="1:29" ht="12.75" customHeight="1" thickBot="1">
      <c r="A12" s="43"/>
      <c r="I12" s="361"/>
      <c r="K12" s="43"/>
      <c r="L12" s="43"/>
      <c r="R12" s="175"/>
      <c r="U12" s="489"/>
      <c r="V12" s="489"/>
      <c r="W12" s="489"/>
      <c r="X12" s="489"/>
      <c r="Y12" s="489"/>
      <c r="Z12" s="489"/>
      <c r="AC12" s="175"/>
    </row>
    <row r="13" spans="1:30" ht="15.75" customHeight="1" thickBot="1">
      <c r="A13" s="43"/>
      <c r="B13" s="44"/>
      <c r="C13" s="45"/>
      <c r="D13" s="45"/>
      <c r="E13" s="46" t="s">
        <v>1</v>
      </c>
      <c r="F13" s="46"/>
      <c r="G13" s="46" t="s">
        <v>1</v>
      </c>
      <c r="H13" s="47" t="s">
        <v>6</v>
      </c>
      <c r="I13" s="47"/>
      <c r="J13" s="48"/>
      <c r="K13" s="49"/>
      <c r="L13" s="50"/>
      <c r="M13" s="51"/>
      <c r="N13" s="47"/>
      <c r="O13" s="47"/>
      <c r="P13" s="47" t="s">
        <v>1</v>
      </c>
      <c r="Q13" s="47"/>
      <c r="R13" s="532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6</v>
      </c>
      <c r="AC13" s="47"/>
      <c r="AD13" s="52"/>
    </row>
    <row r="14" spans="1:30" ht="15.75" customHeight="1">
      <c r="A14" s="43"/>
      <c r="B14" s="490" t="s">
        <v>7</v>
      </c>
      <c r="C14" s="160"/>
      <c r="D14" s="160"/>
      <c r="E14" s="160"/>
      <c r="F14" s="160"/>
      <c r="G14" s="160"/>
      <c r="H14" s="160"/>
      <c r="I14" s="160"/>
      <c r="J14" s="491"/>
      <c r="K14" s="43"/>
      <c r="L14" s="493"/>
      <c r="M14" s="490" t="s">
        <v>8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491"/>
    </row>
    <row r="15" spans="1:70" s="478" customFormat="1" ht="15.75" customHeight="1">
      <c r="A15" s="43"/>
      <c r="B15" s="264">
        <v>1</v>
      </c>
      <c r="C15" s="270" t="s">
        <v>9</v>
      </c>
      <c r="D15" s="266">
        <v>4</v>
      </c>
      <c r="E15" s="271" t="str">
        <f>+B4</f>
        <v>Pascal</v>
      </c>
      <c r="F15" s="222" t="s">
        <v>9</v>
      </c>
      <c r="G15" s="272" t="str">
        <f>$B$10</f>
        <v>---</v>
      </c>
      <c r="H15" s="223">
        <v>0</v>
      </c>
      <c r="I15" s="462" t="s">
        <v>5</v>
      </c>
      <c r="J15" s="224">
        <v>0</v>
      </c>
      <c r="K15" s="228"/>
      <c r="L15" s="533"/>
      <c r="M15" s="273">
        <v>1</v>
      </c>
      <c r="N15" s="229" t="s">
        <v>9</v>
      </c>
      <c r="O15" s="274">
        <v>2</v>
      </c>
      <c r="P15" s="290" t="str">
        <f>$B$4</f>
        <v>Pascal</v>
      </c>
      <c r="Q15" s="287"/>
      <c r="R15" s="287"/>
      <c r="S15" s="287"/>
      <c r="T15" s="287"/>
      <c r="U15" s="34" t="s">
        <v>9</v>
      </c>
      <c r="V15" s="287" t="str">
        <f>$B$6</f>
        <v>Enno Edzard</v>
      </c>
      <c r="W15" s="287"/>
      <c r="X15" s="287"/>
      <c r="Y15" s="287"/>
      <c r="Z15" s="287"/>
      <c r="AA15" s="288"/>
      <c r="AB15" s="232">
        <v>3</v>
      </c>
      <c r="AC15" s="518" t="s">
        <v>5</v>
      </c>
      <c r="AD15" s="224">
        <v>0</v>
      </c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</row>
    <row r="16" spans="1:70" s="478" customFormat="1" ht="15.75" customHeight="1" thickBot="1">
      <c r="A16" s="28"/>
      <c r="B16" s="275">
        <v>2</v>
      </c>
      <c r="C16" s="276" t="s">
        <v>9</v>
      </c>
      <c r="D16" s="277">
        <v>3</v>
      </c>
      <c r="E16" s="278" t="str">
        <f>+B6</f>
        <v>Enno Edzard</v>
      </c>
      <c r="F16" s="279" t="s">
        <v>9</v>
      </c>
      <c r="G16" s="280" t="str">
        <f>$B$8</f>
        <v>Sebastian</v>
      </c>
      <c r="H16" s="251">
        <v>3</v>
      </c>
      <c r="I16" s="515" t="s">
        <v>5</v>
      </c>
      <c r="J16" s="252">
        <v>0</v>
      </c>
      <c r="K16" s="43"/>
      <c r="L16" s="493"/>
      <c r="M16" s="281">
        <v>3</v>
      </c>
      <c r="N16" s="156" t="s">
        <v>9</v>
      </c>
      <c r="O16" s="282">
        <v>4</v>
      </c>
      <c r="P16" s="291" t="str">
        <f>$B$8</f>
        <v>Sebastian</v>
      </c>
      <c r="Q16" s="278"/>
      <c r="R16" s="278"/>
      <c r="S16" s="278"/>
      <c r="T16" s="278"/>
      <c r="U16" s="209" t="s">
        <v>9</v>
      </c>
      <c r="V16" s="278" t="str">
        <f>$B$10</f>
        <v>---</v>
      </c>
      <c r="W16" s="278"/>
      <c r="X16" s="278"/>
      <c r="Y16" s="278"/>
      <c r="Z16" s="278"/>
      <c r="AA16" s="280"/>
      <c r="AB16" s="283">
        <v>0</v>
      </c>
      <c r="AC16" s="538" t="s">
        <v>5</v>
      </c>
      <c r="AD16" s="263">
        <v>0</v>
      </c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</row>
    <row r="17" spans="1:69" s="478" customFormat="1" ht="15.75" customHeight="1" thickBot="1">
      <c r="A17" s="28"/>
      <c r="E17" s="534"/>
      <c r="G17" s="534"/>
      <c r="H17" s="206"/>
      <c r="I17" s="206"/>
      <c r="J17" s="206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</row>
    <row r="18" spans="1:69" s="498" customFormat="1" ht="15.75" customHeight="1">
      <c r="A18" s="28"/>
      <c r="B18" s="490" t="s">
        <v>10</v>
      </c>
      <c r="C18" s="494"/>
      <c r="D18" s="494"/>
      <c r="E18" s="535"/>
      <c r="F18" s="494"/>
      <c r="G18" s="535"/>
      <c r="H18" s="516"/>
      <c r="I18" s="516"/>
      <c r="J18" s="517"/>
      <c r="K18" s="495"/>
      <c r="L18" s="495"/>
      <c r="M18" s="49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</row>
    <row r="19" spans="1:29" ht="15.75" customHeight="1">
      <c r="A19" s="28"/>
      <c r="B19" s="264">
        <v>1</v>
      </c>
      <c r="C19" s="270" t="s">
        <v>9</v>
      </c>
      <c r="D19" s="266">
        <v>3</v>
      </c>
      <c r="E19" s="271" t="str">
        <f>$B$4</f>
        <v>Pascal</v>
      </c>
      <c r="F19" s="229" t="s">
        <v>9</v>
      </c>
      <c r="G19" s="271" t="str">
        <f>$B$8</f>
        <v>Sebastian</v>
      </c>
      <c r="H19" s="232">
        <v>3</v>
      </c>
      <c r="I19" s="462" t="s">
        <v>5</v>
      </c>
      <c r="J19" s="255">
        <v>0</v>
      </c>
      <c r="K19" s="43"/>
      <c r="L19" s="43"/>
      <c r="M19" s="29"/>
      <c r="N19" s="194"/>
      <c r="O19" s="29"/>
      <c r="P19" s="536"/>
      <c r="Q19" s="43"/>
      <c r="R19" s="43"/>
      <c r="S19" s="43"/>
      <c r="T19" s="43"/>
      <c r="U19" s="43"/>
      <c r="V19" s="43"/>
      <c r="W19" s="43"/>
      <c r="X19" s="43"/>
      <c r="Y19" s="43"/>
      <c r="AA19" s="57"/>
      <c r="AB19" s="27"/>
      <c r="AC19" s="386"/>
    </row>
    <row r="20" spans="1:29" ht="15.75" customHeight="1" thickBot="1">
      <c r="A20" s="495"/>
      <c r="B20" s="284">
        <v>2</v>
      </c>
      <c r="C20" s="285" t="s">
        <v>9</v>
      </c>
      <c r="D20" s="286">
        <v>4</v>
      </c>
      <c r="E20" s="278" t="str">
        <f>$B$6</f>
        <v>Enno Edzard</v>
      </c>
      <c r="F20" s="285" t="s">
        <v>9</v>
      </c>
      <c r="G20" s="278" t="str">
        <f>$B$10</f>
        <v>---</v>
      </c>
      <c r="H20" s="283">
        <v>0</v>
      </c>
      <c r="I20" s="538" t="s">
        <v>5</v>
      </c>
      <c r="J20" s="252">
        <v>0</v>
      </c>
      <c r="K20" s="43"/>
      <c r="L20" s="43"/>
      <c r="M20" s="537"/>
      <c r="N20" s="194"/>
      <c r="O20" s="537"/>
      <c r="P20" s="28"/>
      <c r="Q20" s="43"/>
      <c r="R20" s="43"/>
      <c r="S20" s="43"/>
      <c r="T20" s="43"/>
      <c r="U20" s="43"/>
      <c r="V20" s="28"/>
      <c r="W20" s="28"/>
      <c r="X20" s="28"/>
      <c r="Y20" s="28"/>
      <c r="Z20" s="28"/>
      <c r="AA20" s="386"/>
      <c r="AB20" s="417"/>
      <c r="AC20" s="386"/>
    </row>
    <row r="21" spans="1:29" ht="8.25" customHeight="1">
      <c r="A21" s="2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2:26" ht="15.75" customHeight="1" thickBot="1">
      <c r="B22" s="507" t="s">
        <v>11</v>
      </c>
      <c r="I22" s="361"/>
      <c r="P22" s="175"/>
      <c r="U22" s="175"/>
      <c r="V22" s="175"/>
      <c r="W22" s="175"/>
      <c r="X22" s="175"/>
      <c r="Y22" s="175"/>
      <c r="Z22" s="175"/>
    </row>
    <row r="23" spans="2:27" ht="16.5" thickBot="1">
      <c r="B23" s="508" t="s">
        <v>1</v>
      </c>
      <c r="C23" s="45"/>
      <c r="D23" s="45"/>
      <c r="E23" s="45"/>
      <c r="F23" s="45"/>
      <c r="G23" s="509"/>
      <c r="H23" s="509"/>
      <c r="I23" s="509"/>
      <c r="J23" s="509"/>
      <c r="K23" s="509"/>
      <c r="L23" s="509"/>
      <c r="M23" s="509"/>
      <c r="N23" s="509"/>
      <c r="O23" s="508" t="s">
        <v>12</v>
      </c>
      <c r="P23" s="175"/>
      <c r="Q23" s="509"/>
      <c r="R23" s="509"/>
      <c r="S23" s="509"/>
      <c r="T23" s="508" t="s">
        <v>13</v>
      </c>
      <c r="U23" s="45"/>
      <c r="V23" s="442"/>
      <c r="W23" s="440" t="s">
        <v>14</v>
      </c>
      <c r="X23" s="442"/>
      <c r="Y23" s="508" t="s">
        <v>4</v>
      </c>
      <c r="Z23" s="269"/>
      <c r="AA23" s="511"/>
    </row>
    <row r="24" spans="2:27" ht="12.75" customHeight="1">
      <c r="B24" s="579" t="str">
        <f>$B$4</f>
        <v>Pascal</v>
      </c>
      <c r="C24" s="580"/>
      <c r="D24" s="580"/>
      <c r="E24" s="580"/>
      <c r="F24" s="580"/>
      <c r="G24" s="581"/>
      <c r="H24" s="581" t="str">
        <f>$B$5</f>
        <v>Schmid</v>
      </c>
      <c r="I24" s="581"/>
      <c r="J24" s="581"/>
      <c r="K24" s="581"/>
      <c r="L24" s="581"/>
      <c r="M24" s="581"/>
      <c r="N24" s="582"/>
      <c r="O24" s="583">
        <f>$T$4</f>
        <v>2</v>
      </c>
      <c r="P24" s="584"/>
      <c r="Q24" s="545" t="s">
        <v>5</v>
      </c>
      <c r="R24" s="584">
        <f>$V$4</f>
        <v>0</v>
      </c>
      <c r="S24" s="584"/>
      <c r="T24" s="585">
        <f>$W$4</f>
        <v>6</v>
      </c>
      <c r="U24" s="586" t="s">
        <v>5</v>
      </c>
      <c r="V24" s="587">
        <f>$Y$4</f>
        <v>0</v>
      </c>
      <c r="W24" s="588">
        <f>SUM(T24-V24)</f>
        <v>6</v>
      </c>
      <c r="X24" s="589"/>
      <c r="Y24" s="492"/>
      <c r="Z24" s="512">
        <v>1</v>
      </c>
      <c r="AA24" s="493"/>
    </row>
    <row r="25" spans="2:27" ht="12.75" customHeight="1">
      <c r="B25" s="553" t="str">
        <f>$B$6</f>
        <v>Enno Edzard</v>
      </c>
      <c r="C25" s="590"/>
      <c r="D25" s="590"/>
      <c r="E25" s="590"/>
      <c r="F25" s="590"/>
      <c r="G25" s="555"/>
      <c r="H25" s="555" t="str">
        <f>$B$7</f>
        <v>Garrelts</v>
      </c>
      <c r="I25" s="555"/>
      <c r="J25" s="555"/>
      <c r="K25" s="555"/>
      <c r="L25" s="555"/>
      <c r="M25" s="555"/>
      <c r="N25" s="591"/>
      <c r="O25" s="592">
        <f>$T$6</f>
        <v>1</v>
      </c>
      <c r="P25" s="584"/>
      <c r="Q25" s="545" t="s">
        <v>5</v>
      </c>
      <c r="R25" s="584">
        <f>$V$6</f>
        <v>1</v>
      </c>
      <c r="S25" s="584"/>
      <c r="T25" s="593">
        <f>$W$6</f>
        <v>3</v>
      </c>
      <c r="U25" s="545" t="s">
        <v>5</v>
      </c>
      <c r="V25" s="587">
        <f>$Y$6</f>
        <v>3</v>
      </c>
      <c r="W25" s="594">
        <f>SUM(T25-V25)</f>
        <v>0</v>
      </c>
      <c r="X25" s="595"/>
      <c r="Y25" s="492"/>
      <c r="Z25" s="512">
        <v>2</v>
      </c>
      <c r="AA25" s="493"/>
    </row>
    <row r="26" spans="2:27" ht="12.75" customHeight="1">
      <c r="B26" s="553" t="str">
        <f>$B$10</f>
        <v>---</v>
      </c>
      <c r="C26" s="590"/>
      <c r="D26" s="590"/>
      <c r="E26" s="590"/>
      <c r="F26" s="590"/>
      <c r="G26" s="555"/>
      <c r="H26" s="555" t="str">
        <f>$B$11</f>
        <v> </v>
      </c>
      <c r="I26" s="555"/>
      <c r="J26" s="555"/>
      <c r="K26" s="555"/>
      <c r="L26" s="555"/>
      <c r="M26" s="555"/>
      <c r="N26" s="591"/>
      <c r="O26" s="592">
        <f>$T$10</f>
        <v>0</v>
      </c>
      <c r="P26" s="584"/>
      <c r="Q26" s="545" t="s">
        <v>5</v>
      </c>
      <c r="R26" s="584">
        <f>$V$10</f>
        <v>0</v>
      </c>
      <c r="S26" s="584"/>
      <c r="T26" s="593">
        <f>$W$10</f>
        <v>0</v>
      </c>
      <c r="U26" s="545" t="s">
        <v>5</v>
      </c>
      <c r="V26" s="587">
        <f>$Y$10</f>
        <v>0</v>
      </c>
      <c r="W26" s="594">
        <f>SUM(T26-V26)</f>
        <v>0</v>
      </c>
      <c r="X26" s="595"/>
      <c r="Y26" s="492"/>
      <c r="Z26" s="512">
        <v>3</v>
      </c>
      <c r="AA26" s="493"/>
    </row>
    <row r="27" spans="2:27" ht="12.75" customHeight="1" thickBot="1">
      <c r="B27" s="596" t="str">
        <f>$B$8</f>
        <v>Sebastian</v>
      </c>
      <c r="C27" s="597"/>
      <c r="D27" s="597"/>
      <c r="E27" s="597"/>
      <c r="F27" s="597"/>
      <c r="G27" s="598"/>
      <c r="H27" s="598" t="str">
        <f>$B$9</f>
        <v>Koch</v>
      </c>
      <c r="I27" s="598"/>
      <c r="J27" s="598"/>
      <c r="K27" s="598"/>
      <c r="L27" s="598"/>
      <c r="M27" s="598"/>
      <c r="N27" s="599"/>
      <c r="O27" s="600">
        <f>$T$8</f>
        <v>0</v>
      </c>
      <c r="P27" s="468"/>
      <c r="Q27" s="571" t="s">
        <v>5</v>
      </c>
      <c r="R27" s="468">
        <f>$V$8</f>
        <v>2</v>
      </c>
      <c r="S27" s="468"/>
      <c r="T27" s="601">
        <f>$W$8</f>
        <v>0</v>
      </c>
      <c r="U27" s="571" t="s">
        <v>5</v>
      </c>
      <c r="V27" s="602">
        <f>$Y$8</f>
        <v>6</v>
      </c>
      <c r="W27" s="603">
        <f>SUM(T27-V27)</f>
        <v>-6</v>
      </c>
      <c r="X27" s="604"/>
      <c r="Y27" s="172"/>
      <c r="Z27" s="513">
        <v>4</v>
      </c>
      <c r="AA27" s="514"/>
    </row>
    <row r="28" ht="15" customHeight="1"/>
  </sheetData>
  <mergeCells count="8">
    <mergeCell ref="B4:G4"/>
    <mergeCell ref="B5:G5"/>
    <mergeCell ref="B6:G6"/>
    <mergeCell ref="B7:G7"/>
    <mergeCell ref="B8:G8"/>
    <mergeCell ref="B9:G9"/>
    <mergeCell ref="B10:G10"/>
    <mergeCell ref="B11:G11"/>
  </mergeCells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2"/>
  <dimension ref="A1:BR27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61" customWidth="1"/>
    <col min="2" max="4" width="1.8515625" style="361" customWidth="1"/>
    <col min="5" max="5" width="12.7109375" style="361" customWidth="1"/>
    <col min="6" max="6" width="1.7109375" style="361" customWidth="1"/>
    <col min="7" max="7" width="14.7109375" style="361" customWidth="1"/>
    <col min="8" max="8" width="2.421875" style="361" customWidth="1"/>
    <col min="9" max="9" width="2.421875" style="43" customWidth="1"/>
    <col min="10" max="30" width="2.421875" style="361" customWidth="1"/>
    <col min="31" max="42" width="5.140625" style="361" customWidth="1"/>
    <col min="43" max="46" width="11.421875" style="361" customWidth="1"/>
    <col min="47" max="47" width="6.8515625" style="361" customWidth="1"/>
    <col min="48" max="55" width="11.421875" style="361" customWidth="1"/>
    <col min="56" max="56" width="6.8515625" style="361" customWidth="1"/>
    <col min="57" max="64" width="11.421875" style="361" customWidth="1"/>
    <col min="65" max="65" width="6.8515625" style="361" customWidth="1"/>
    <col min="66" max="16384" width="11.421875" style="361" customWidth="1"/>
  </cols>
  <sheetData>
    <row r="1" spans="1:30" ht="15.75" customHeight="1">
      <c r="A1" s="356" t="s">
        <v>20</v>
      </c>
      <c r="B1" s="356"/>
      <c r="C1" s="356"/>
      <c r="D1" s="356"/>
      <c r="E1" s="356"/>
      <c r="F1" s="356"/>
      <c r="G1" s="357" t="str">
        <f>Allgemein!A1</f>
        <v>Vereinsmeisterschaft TT-TSV-Talheim Jugend</v>
      </c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60" t="s">
        <v>15</v>
      </c>
    </row>
    <row r="2" spans="1:29" ht="6" customHeight="1" thickBot="1">
      <c r="A2" s="477"/>
      <c r="B2" s="478"/>
      <c r="C2" s="478"/>
      <c r="D2" s="478"/>
      <c r="E2" s="479"/>
      <c r="F2" s="478"/>
      <c r="G2" s="478"/>
      <c r="H2" s="478"/>
      <c r="I2" s="2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</row>
    <row r="3" spans="1:25" ht="15.75">
      <c r="A3" s="1" t="s">
        <v>0</v>
      </c>
      <c r="B3" s="480" t="s">
        <v>1</v>
      </c>
      <c r="C3" s="2"/>
      <c r="D3" s="3"/>
      <c r="E3" s="160"/>
      <c r="F3" s="526"/>
      <c r="G3" s="482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5"/>
      <c r="T3" s="8"/>
      <c r="U3" s="8" t="s">
        <v>2</v>
      </c>
      <c r="V3" s="6"/>
      <c r="W3" s="6"/>
      <c r="X3" s="9" t="s">
        <v>3</v>
      </c>
      <c r="Y3" s="308"/>
    </row>
    <row r="4" spans="1:25" ht="13.5" customHeight="1">
      <c r="A4" s="10">
        <v>1</v>
      </c>
      <c r="B4" s="665" t="str">
        <f>Allgemein!B11</f>
        <v>Leo</v>
      </c>
      <c r="C4" s="666"/>
      <c r="D4" s="666"/>
      <c r="E4" s="666"/>
      <c r="F4" s="666"/>
      <c r="G4" s="667"/>
      <c r="H4" s="292"/>
      <c r="I4" s="293"/>
      <c r="J4" s="294"/>
      <c r="K4" s="11">
        <f>$AB$15</f>
        <v>3</v>
      </c>
      <c r="L4" s="12" t="s">
        <v>5</v>
      </c>
      <c r="M4" s="13">
        <f>$AD$15</f>
        <v>2</v>
      </c>
      <c r="N4" s="11">
        <f>$H$19</f>
        <v>3</v>
      </c>
      <c r="O4" s="12" t="s">
        <v>5</v>
      </c>
      <c r="P4" s="13">
        <f>$J$19</f>
        <v>1</v>
      </c>
      <c r="Q4" s="11">
        <f>$H$15</f>
        <v>3</v>
      </c>
      <c r="R4" s="12" t="s">
        <v>5</v>
      </c>
      <c r="S4" s="14">
        <f>$J$15</f>
        <v>1</v>
      </c>
      <c r="T4" s="16">
        <f>SUM(Q5,N5,K5)</f>
        <v>3</v>
      </c>
      <c r="U4" s="12" t="s">
        <v>5</v>
      </c>
      <c r="V4" s="13">
        <f>SUM(S5,P5,M5)</f>
        <v>0</v>
      </c>
      <c r="W4" s="14">
        <f>SUM(Q4,N4,K4)</f>
        <v>9</v>
      </c>
      <c r="X4" s="12" t="s">
        <v>5</v>
      </c>
      <c r="Y4" s="309">
        <f>SUM(S4,P4,M4)</f>
        <v>4</v>
      </c>
    </row>
    <row r="5" spans="1:25" ht="13.5" customHeight="1">
      <c r="A5" s="10"/>
      <c r="B5" s="665" t="str">
        <f>Allgemein!C11</f>
        <v>Schaffner</v>
      </c>
      <c r="C5" s="666"/>
      <c r="D5" s="666"/>
      <c r="E5" s="666"/>
      <c r="F5" s="666"/>
      <c r="G5" s="667"/>
      <c r="H5" s="295"/>
      <c r="I5" s="295"/>
      <c r="J5" s="296"/>
      <c r="K5" s="17">
        <f>IF(K4=3,1,0)</f>
        <v>1</v>
      </c>
      <c r="L5" s="17"/>
      <c r="M5" s="18">
        <f>IF(M4=3,1,0)</f>
        <v>0</v>
      </c>
      <c r="N5" s="17">
        <f>IF(N4=3,1,0)</f>
        <v>1</v>
      </c>
      <c r="O5" s="17"/>
      <c r="P5" s="18">
        <f>IF(P4=3,1,0)</f>
        <v>0</v>
      </c>
      <c r="Q5" s="17">
        <f>IF(Q4=3,1,0)</f>
        <v>1</v>
      </c>
      <c r="R5" s="17"/>
      <c r="S5" s="17">
        <f>IF(S4=3,1,0)</f>
        <v>0</v>
      </c>
      <c r="T5" s="19"/>
      <c r="U5" s="20"/>
      <c r="V5" s="21"/>
      <c r="W5" s="22"/>
      <c r="X5" s="20"/>
      <c r="Y5" s="310"/>
    </row>
    <row r="6" spans="1:25" ht="13.5" customHeight="1">
      <c r="A6" s="10">
        <v>2</v>
      </c>
      <c r="B6" s="665" t="str">
        <f>Allgemein!B12</f>
        <v>Stefan</v>
      </c>
      <c r="C6" s="666"/>
      <c r="D6" s="666"/>
      <c r="E6" s="666"/>
      <c r="F6" s="666"/>
      <c r="G6" s="667"/>
      <c r="H6" s="23">
        <f>$AD$15</f>
        <v>2</v>
      </c>
      <c r="I6" s="12" t="s">
        <v>5</v>
      </c>
      <c r="J6" s="24">
        <f>$AB$15</f>
        <v>3</v>
      </c>
      <c r="K6" s="297"/>
      <c r="L6" s="298"/>
      <c r="M6" s="299"/>
      <c r="N6" s="11">
        <f>$H$16</f>
        <v>3</v>
      </c>
      <c r="O6" s="12" t="s">
        <v>5</v>
      </c>
      <c r="P6" s="13">
        <f>$J$16</f>
        <v>1</v>
      </c>
      <c r="Q6" s="11">
        <f>$H$20</f>
        <v>3</v>
      </c>
      <c r="R6" s="12" t="s">
        <v>5</v>
      </c>
      <c r="S6" s="14">
        <f>$J$20</f>
        <v>0</v>
      </c>
      <c r="T6" s="16">
        <f>SUM(H7,N7,Q7)</f>
        <v>2</v>
      </c>
      <c r="U6" s="12" t="s">
        <v>5</v>
      </c>
      <c r="V6" s="13">
        <f>SUM(S7,P7,J7)</f>
        <v>1</v>
      </c>
      <c r="W6" s="14">
        <f>SUM(Q6,N6,H6)</f>
        <v>8</v>
      </c>
      <c r="X6" s="12" t="s">
        <v>5</v>
      </c>
      <c r="Y6" s="309">
        <f>SUM(S6,P6,J6)</f>
        <v>4</v>
      </c>
    </row>
    <row r="7" spans="1:25" ht="13.5" customHeight="1">
      <c r="A7" s="10"/>
      <c r="B7" s="665" t="str">
        <f>Allgemein!C12</f>
        <v>Kölzer</v>
      </c>
      <c r="C7" s="666"/>
      <c r="D7" s="666"/>
      <c r="E7" s="666"/>
      <c r="F7" s="666"/>
      <c r="G7" s="667"/>
      <c r="H7" s="17">
        <f>IF(H6=3,1,0)</f>
        <v>0</v>
      </c>
      <c r="I7" s="17"/>
      <c r="J7" s="17">
        <f>IF(J6=3,1,0)</f>
        <v>1</v>
      </c>
      <c r="K7" s="527"/>
      <c r="L7" s="528"/>
      <c r="M7" s="529"/>
      <c r="N7" s="25">
        <f>IF(N6=3,1,0)</f>
        <v>1</v>
      </c>
      <c r="O7" s="17"/>
      <c r="P7" s="17">
        <f>IF(P6=3,1,0)</f>
        <v>0</v>
      </c>
      <c r="Q7" s="25">
        <f>IF(Q6=3,1,0)</f>
        <v>1</v>
      </c>
      <c r="R7" s="17"/>
      <c r="S7" s="17">
        <f>IF(S6=3,1,0)</f>
        <v>0</v>
      </c>
      <c r="T7" s="19"/>
      <c r="U7" s="141"/>
      <c r="V7" s="21"/>
      <c r="W7" s="530"/>
      <c r="X7" s="20"/>
      <c r="Y7" s="531"/>
    </row>
    <row r="8" spans="1:25" ht="13.5" customHeight="1">
      <c r="A8" s="10">
        <v>3</v>
      </c>
      <c r="B8" s="665" t="str">
        <f>Allgemein!B13</f>
        <v>Elisa</v>
      </c>
      <c r="C8" s="666"/>
      <c r="D8" s="666"/>
      <c r="E8" s="666"/>
      <c r="F8" s="666"/>
      <c r="G8" s="667"/>
      <c r="H8" s="26">
        <f>$J$19</f>
        <v>1</v>
      </c>
      <c r="I8" s="27" t="s">
        <v>5</v>
      </c>
      <c r="J8" s="28">
        <f>$H$19</f>
        <v>3</v>
      </c>
      <c r="K8" s="26">
        <f>$J$16</f>
        <v>1</v>
      </c>
      <c r="L8" s="29" t="s">
        <v>5</v>
      </c>
      <c r="M8" s="30">
        <f>$H$16</f>
        <v>3</v>
      </c>
      <c r="N8" s="300"/>
      <c r="O8" s="301"/>
      <c r="P8" s="302"/>
      <c r="Q8" s="31">
        <f>$AB$16</f>
        <v>1</v>
      </c>
      <c r="R8" s="27" t="s">
        <v>5</v>
      </c>
      <c r="S8" s="31">
        <f>$AD$16</f>
        <v>3</v>
      </c>
      <c r="T8" s="16">
        <f>SUM(Q9,K9,H9)</f>
        <v>0</v>
      </c>
      <c r="U8" s="12" t="s">
        <v>5</v>
      </c>
      <c r="V8" s="13">
        <f>SUM(S9,M9,J9)</f>
        <v>3</v>
      </c>
      <c r="W8" s="11">
        <f>SUM(Q8,K8,H8)</f>
        <v>3</v>
      </c>
      <c r="X8" s="12" t="s">
        <v>5</v>
      </c>
      <c r="Y8" s="309">
        <f>SUM(S8,M8,J8)</f>
        <v>9</v>
      </c>
    </row>
    <row r="9" spans="1:25" ht="13.5" customHeight="1">
      <c r="A9" s="10"/>
      <c r="B9" s="665" t="str">
        <f>Allgemein!C13</f>
        <v>Gazmaga</v>
      </c>
      <c r="C9" s="666"/>
      <c r="D9" s="666"/>
      <c r="E9" s="666"/>
      <c r="F9" s="666"/>
      <c r="G9" s="667"/>
      <c r="H9" s="17">
        <f>IF(H8=3,1,0)</f>
        <v>0</v>
      </c>
      <c r="I9" s="17"/>
      <c r="J9" s="17">
        <f>IF(J8=3,1,0)</f>
        <v>1</v>
      </c>
      <c r="K9" s="25">
        <f>IF(K8=3,1,0)</f>
        <v>0</v>
      </c>
      <c r="L9" s="17"/>
      <c r="M9" s="17">
        <f>IF(M8=3,1,0)</f>
        <v>1</v>
      </c>
      <c r="N9" s="303"/>
      <c r="O9" s="304"/>
      <c r="P9" s="304"/>
      <c r="Q9" s="25">
        <f>IF(Q8=3,1,0)</f>
        <v>0</v>
      </c>
      <c r="R9" s="17"/>
      <c r="S9" s="17">
        <f>IF(S8=3,1,0)</f>
        <v>1</v>
      </c>
      <c r="T9" s="137"/>
      <c r="U9" s="20"/>
      <c r="V9" s="43"/>
      <c r="W9" s="33"/>
      <c r="X9" s="20"/>
      <c r="Y9" s="310"/>
    </row>
    <row r="10" spans="1:25" ht="13.5" customHeight="1">
      <c r="A10" s="10">
        <v>4</v>
      </c>
      <c r="B10" s="665" t="str">
        <f>Allgemein!B14</f>
        <v>Patrick</v>
      </c>
      <c r="C10" s="666"/>
      <c r="D10" s="666"/>
      <c r="E10" s="666"/>
      <c r="F10" s="666"/>
      <c r="G10" s="667"/>
      <c r="H10" s="23">
        <f>$J$15</f>
        <v>1</v>
      </c>
      <c r="I10" s="12" t="s">
        <v>5</v>
      </c>
      <c r="J10" s="24">
        <f>$H$15</f>
        <v>3</v>
      </c>
      <c r="K10" s="34">
        <f>$J$20</f>
        <v>0</v>
      </c>
      <c r="L10" s="35" t="s">
        <v>5</v>
      </c>
      <c r="M10" s="24">
        <f>$H$20</f>
        <v>3</v>
      </c>
      <c r="N10" s="34">
        <f>$AD$16</f>
        <v>3</v>
      </c>
      <c r="O10" s="12" t="s">
        <v>5</v>
      </c>
      <c r="P10" s="13">
        <f>$AB$16</f>
        <v>1</v>
      </c>
      <c r="Q10" s="305"/>
      <c r="R10" s="293"/>
      <c r="S10" s="293"/>
      <c r="T10" s="16">
        <f>SUM(N11,K11,H11)</f>
        <v>1</v>
      </c>
      <c r="U10" s="12" t="s">
        <v>5</v>
      </c>
      <c r="V10" s="13">
        <f>SUM(J11,P11,M11)</f>
        <v>2</v>
      </c>
      <c r="W10" s="14">
        <f>SUM(N10,K10,H10)</f>
        <v>4</v>
      </c>
      <c r="X10" s="12" t="s">
        <v>5</v>
      </c>
      <c r="Y10" s="309">
        <f>SUM(P10,M10,J10)</f>
        <v>7</v>
      </c>
    </row>
    <row r="11" spans="1:26" ht="13.5" customHeight="1" thickBot="1">
      <c r="A11" s="207"/>
      <c r="B11" s="668" t="str">
        <f>Allgemein!C14</f>
        <v>Schmidt</v>
      </c>
      <c r="C11" s="669"/>
      <c r="D11" s="669"/>
      <c r="E11" s="669"/>
      <c r="F11" s="669"/>
      <c r="G11" s="670"/>
      <c r="H11" s="36">
        <f>IF(H10=3,1,0)</f>
        <v>0</v>
      </c>
      <c r="I11" s="37"/>
      <c r="J11" s="38">
        <f>IF(J10=3,1,0)</f>
        <v>1</v>
      </c>
      <c r="K11" s="37">
        <f>IF(K10=3,1,0)</f>
        <v>0</v>
      </c>
      <c r="L11" s="37"/>
      <c r="M11" s="38">
        <f>IF(M10=3,1,0)</f>
        <v>1</v>
      </c>
      <c r="N11" s="37">
        <f>IF(N10=3,1,0)</f>
        <v>1</v>
      </c>
      <c r="O11" s="37"/>
      <c r="P11" s="37">
        <f>IF(P10=3,1,0)</f>
        <v>0</v>
      </c>
      <c r="Q11" s="306"/>
      <c r="R11" s="307"/>
      <c r="S11" s="307"/>
      <c r="T11" s="289"/>
      <c r="U11" s="41"/>
      <c r="V11" s="42"/>
      <c r="W11" s="40"/>
      <c r="X11" s="41"/>
      <c r="Y11" s="311"/>
      <c r="Z11" s="43"/>
    </row>
    <row r="12" spans="1:29" ht="12.75" customHeight="1" thickBot="1">
      <c r="A12" s="43"/>
      <c r="I12" s="361"/>
      <c r="K12" s="43"/>
      <c r="L12" s="43"/>
      <c r="R12" s="175"/>
      <c r="U12" s="489"/>
      <c r="V12" s="489"/>
      <c r="W12" s="489"/>
      <c r="X12" s="489"/>
      <c r="Y12" s="489"/>
      <c r="Z12" s="489"/>
      <c r="AC12" s="175"/>
    </row>
    <row r="13" spans="1:30" ht="15.75" customHeight="1" thickBot="1">
      <c r="A13" s="43"/>
      <c r="B13" s="44"/>
      <c r="C13" s="45"/>
      <c r="D13" s="45"/>
      <c r="E13" s="46" t="s">
        <v>1</v>
      </c>
      <c r="F13" s="46"/>
      <c r="G13" s="46" t="s">
        <v>1</v>
      </c>
      <c r="H13" s="47" t="s">
        <v>6</v>
      </c>
      <c r="I13" s="47"/>
      <c r="J13" s="48"/>
      <c r="K13" s="49"/>
      <c r="L13" s="50"/>
      <c r="M13" s="51"/>
      <c r="N13" s="47"/>
      <c r="O13" s="47"/>
      <c r="P13" s="47" t="s">
        <v>1</v>
      </c>
      <c r="Q13" s="47"/>
      <c r="R13" s="532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6</v>
      </c>
      <c r="AC13" s="47"/>
      <c r="AD13" s="52"/>
    </row>
    <row r="14" spans="1:30" ht="15.75" customHeight="1">
      <c r="A14" s="43"/>
      <c r="B14" s="490" t="s">
        <v>7</v>
      </c>
      <c r="C14" s="160"/>
      <c r="D14" s="160"/>
      <c r="E14" s="160"/>
      <c r="F14" s="160"/>
      <c r="G14" s="160"/>
      <c r="H14" s="160"/>
      <c r="I14" s="160"/>
      <c r="J14" s="491"/>
      <c r="K14" s="43"/>
      <c r="L14" s="493"/>
      <c r="M14" s="490" t="s">
        <v>8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491"/>
    </row>
    <row r="15" spans="1:70" s="478" customFormat="1" ht="15.75" customHeight="1">
      <c r="A15" s="43"/>
      <c r="B15" s="264">
        <v>1</v>
      </c>
      <c r="C15" s="270" t="s">
        <v>9</v>
      </c>
      <c r="D15" s="266">
        <v>4</v>
      </c>
      <c r="E15" s="271" t="str">
        <f>+B4</f>
        <v>Leo</v>
      </c>
      <c r="F15" s="222" t="s">
        <v>9</v>
      </c>
      <c r="G15" s="272" t="str">
        <f>$B$10</f>
        <v>Patrick</v>
      </c>
      <c r="H15" s="223">
        <v>3</v>
      </c>
      <c r="I15" s="462" t="s">
        <v>5</v>
      </c>
      <c r="J15" s="224">
        <v>1</v>
      </c>
      <c r="K15" s="228"/>
      <c r="L15" s="533"/>
      <c r="M15" s="273">
        <v>1</v>
      </c>
      <c r="N15" s="229" t="s">
        <v>9</v>
      </c>
      <c r="O15" s="274">
        <v>2</v>
      </c>
      <c r="P15" s="290" t="str">
        <f>$B$4</f>
        <v>Leo</v>
      </c>
      <c r="Q15" s="287"/>
      <c r="R15" s="287"/>
      <c r="S15" s="287"/>
      <c r="T15" s="287"/>
      <c r="U15" s="34" t="s">
        <v>9</v>
      </c>
      <c r="V15" s="287" t="str">
        <f>$B$6</f>
        <v>Stefan</v>
      </c>
      <c r="W15" s="287"/>
      <c r="X15" s="287"/>
      <c r="Y15" s="287"/>
      <c r="Z15" s="287"/>
      <c r="AA15" s="288"/>
      <c r="AB15" s="232">
        <v>3</v>
      </c>
      <c r="AC15" s="518" t="s">
        <v>5</v>
      </c>
      <c r="AD15" s="224">
        <v>2</v>
      </c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</row>
    <row r="16" spans="1:70" s="478" customFormat="1" ht="15.75" customHeight="1" thickBot="1">
      <c r="A16" s="28"/>
      <c r="B16" s="275">
        <v>2</v>
      </c>
      <c r="C16" s="276" t="s">
        <v>9</v>
      </c>
      <c r="D16" s="277">
        <v>3</v>
      </c>
      <c r="E16" s="278" t="str">
        <f>+B6</f>
        <v>Stefan</v>
      </c>
      <c r="F16" s="279" t="s">
        <v>9</v>
      </c>
      <c r="G16" s="280" t="str">
        <f>$B$8</f>
        <v>Elisa</v>
      </c>
      <c r="H16" s="251">
        <v>3</v>
      </c>
      <c r="I16" s="515" t="s">
        <v>5</v>
      </c>
      <c r="J16" s="252">
        <v>1</v>
      </c>
      <c r="K16" s="43"/>
      <c r="L16" s="493"/>
      <c r="M16" s="281">
        <v>3</v>
      </c>
      <c r="N16" s="156" t="s">
        <v>9</v>
      </c>
      <c r="O16" s="282">
        <v>4</v>
      </c>
      <c r="P16" s="291" t="str">
        <f>$B$8</f>
        <v>Elisa</v>
      </c>
      <c r="Q16" s="278"/>
      <c r="R16" s="278"/>
      <c r="S16" s="278"/>
      <c r="T16" s="278"/>
      <c r="U16" s="209" t="s">
        <v>9</v>
      </c>
      <c r="V16" s="278" t="str">
        <f>$B$10</f>
        <v>Patrick</v>
      </c>
      <c r="W16" s="278"/>
      <c r="X16" s="278"/>
      <c r="Y16" s="278"/>
      <c r="Z16" s="278"/>
      <c r="AA16" s="280"/>
      <c r="AB16" s="283">
        <v>1</v>
      </c>
      <c r="AC16" s="538" t="s">
        <v>5</v>
      </c>
      <c r="AD16" s="263">
        <v>3</v>
      </c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</row>
    <row r="17" spans="1:69" s="478" customFormat="1" ht="15.75" customHeight="1" thickBot="1">
      <c r="A17" s="28"/>
      <c r="E17" s="534"/>
      <c r="G17" s="534"/>
      <c r="H17" s="206"/>
      <c r="I17" s="206"/>
      <c r="J17" s="206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</row>
    <row r="18" spans="1:69" s="498" customFormat="1" ht="15.75" customHeight="1">
      <c r="A18" s="28"/>
      <c r="B18" s="490" t="s">
        <v>10</v>
      </c>
      <c r="C18" s="494"/>
      <c r="D18" s="494"/>
      <c r="E18" s="535"/>
      <c r="F18" s="494"/>
      <c r="G18" s="535"/>
      <c r="H18" s="516"/>
      <c r="I18" s="516"/>
      <c r="J18" s="517"/>
      <c r="K18" s="495"/>
      <c r="L18" s="495"/>
      <c r="M18" s="49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</row>
    <row r="19" spans="1:29" ht="15.75" customHeight="1">
      <c r="A19" s="28"/>
      <c r="B19" s="264">
        <v>1</v>
      </c>
      <c r="C19" s="270" t="s">
        <v>9</v>
      </c>
      <c r="D19" s="266">
        <v>3</v>
      </c>
      <c r="E19" s="271" t="str">
        <f>$B$4</f>
        <v>Leo</v>
      </c>
      <c r="F19" s="229" t="s">
        <v>9</v>
      </c>
      <c r="G19" s="271" t="str">
        <f>$B$8</f>
        <v>Elisa</v>
      </c>
      <c r="H19" s="232">
        <v>3</v>
      </c>
      <c r="I19" s="462" t="s">
        <v>5</v>
      </c>
      <c r="J19" s="255">
        <v>1</v>
      </c>
      <c r="K19" s="43"/>
      <c r="L19" s="43"/>
      <c r="M19" s="29"/>
      <c r="N19" s="194"/>
      <c r="O19" s="29"/>
      <c r="P19" s="536"/>
      <c r="Q19" s="43"/>
      <c r="R19" s="43"/>
      <c r="S19" s="43"/>
      <c r="T19" s="43"/>
      <c r="U19" s="43"/>
      <c r="V19" s="43"/>
      <c r="W19" s="43"/>
      <c r="X19" s="43"/>
      <c r="Y19" s="43"/>
      <c r="AA19" s="57"/>
      <c r="AB19" s="27"/>
      <c r="AC19" s="386"/>
    </row>
    <row r="20" spans="1:29" ht="15.75" customHeight="1" thickBot="1">
      <c r="A20" s="495"/>
      <c r="B20" s="284">
        <v>2</v>
      </c>
      <c r="C20" s="285" t="s">
        <v>9</v>
      </c>
      <c r="D20" s="286">
        <v>4</v>
      </c>
      <c r="E20" s="278" t="str">
        <f>$B$6</f>
        <v>Stefan</v>
      </c>
      <c r="F20" s="285" t="s">
        <v>9</v>
      </c>
      <c r="G20" s="278" t="str">
        <f>$B$10</f>
        <v>Patrick</v>
      </c>
      <c r="H20" s="283">
        <v>3</v>
      </c>
      <c r="I20" s="538" t="s">
        <v>5</v>
      </c>
      <c r="J20" s="252">
        <v>0</v>
      </c>
      <c r="K20" s="43"/>
      <c r="L20" s="43"/>
      <c r="M20" s="537"/>
      <c r="N20" s="194"/>
      <c r="O20" s="537"/>
      <c r="P20" s="28"/>
      <c r="Q20" s="43"/>
      <c r="R20" s="43"/>
      <c r="S20" s="43"/>
      <c r="T20" s="43"/>
      <c r="U20" s="43"/>
      <c r="V20" s="28"/>
      <c r="W20" s="28"/>
      <c r="X20" s="28"/>
      <c r="Y20" s="28"/>
      <c r="Z20" s="28"/>
      <c r="AA20" s="386"/>
      <c r="AB20" s="417"/>
      <c r="AC20" s="386"/>
    </row>
    <row r="21" spans="1:29" ht="8.25" customHeight="1">
      <c r="A21" s="2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2:26" ht="15.75" customHeight="1" thickBot="1">
      <c r="B22" s="507" t="s">
        <v>11</v>
      </c>
      <c r="I22" s="361"/>
      <c r="P22" s="175"/>
      <c r="U22" s="175"/>
      <c r="V22" s="175"/>
      <c r="W22" s="175"/>
      <c r="X22" s="175"/>
      <c r="Y22" s="175"/>
      <c r="Z22" s="175"/>
    </row>
    <row r="23" spans="2:27" ht="16.5" thickBot="1">
      <c r="B23" s="508" t="s">
        <v>1</v>
      </c>
      <c r="C23" s="45"/>
      <c r="D23" s="45"/>
      <c r="E23" s="45"/>
      <c r="F23" s="45"/>
      <c r="G23" s="509"/>
      <c r="H23" s="509"/>
      <c r="I23" s="509"/>
      <c r="J23" s="509"/>
      <c r="K23" s="509"/>
      <c r="L23" s="509"/>
      <c r="M23" s="509"/>
      <c r="N23" s="509"/>
      <c r="O23" s="508" t="s">
        <v>12</v>
      </c>
      <c r="P23" s="175"/>
      <c r="Q23" s="509"/>
      <c r="R23" s="509"/>
      <c r="S23" s="509"/>
      <c r="T23" s="508" t="s">
        <v>13</v>
      </c>
      <c r="U23" s="45"/>
      <c r="V23" s="442"/>
      <c r="W23" s="440" t="s">
        <v>14</v>
      </c>
      <c r="X23" s="442"/>
      <c r="Y23" s="508" t="s">
        <v>4</v>
      </c>
      <c r="Z23" s="269"/>
      <c r="AA23" s="511"/>
    </row>
    <row r="24" spans="2:27" ht="12.75" customHeight="1">
      <c r="B24" s="579" t="str">
        <f>$B$4</f>
        <v>Leo</v>
      </c>
      <c r="C24" s="580"/>
      <c r="D24" s="580"/>
      <c r="E24" s="580"/>
      <c r="F24" s="580"/>
      <c r="G24" s="581"/>
      <c r="H24" s="581" t="str">
        <f>$B$5</f>
        <v>Schaffner</v>
      </c>
      <c r="I24" s="581"/>
      <c r="J24" s="581"/>
      <c r="K24" s="581"/>
      <c r="L24" s="581"/>
      <c r="M24" s="581"/>
      <c r="N24" s="582"/>
      <c r="O24" s="583">
        <f>$T$4</f>
        <v>3</v>
      </c>
      <c r="P24" s="584"/>
      <c r="Q24" s="545" t="s">
        <v>5</v>
      </c>
      <c r="R24" s="584">
        <f>$V$4</f>
        <v>0</v>
      </c>
      <c r="S24" s="584"/>
      <c r="T24" s="585">
        <f>$W$4</f>
        <v>9</v>
      </c>
      <c r="U24" s="586" t="s">
        <v>5</v>
      </c>
      <c r="V24" s="587">
        <f>$Y$4</f>
        <v>4</v>
      </c>
      <c r="W24" s="588">
        <f>SUM(T24-V24)</f>
        <v>5</v>
      </c>
      <c r="X24" s="589"/>
      <c r="Y24" s="492"/>
      <c r="Z24" s="512">
        <v>1</v>
      </c>
      <c r="AA24" s="493"/>
    </row>
    <row r="25" spans="2:27" ht="12.75" customHeight="1">
      <c r="B25" s="553" t="str">
        <f>$B$6</f>
        <v>Stefan</v>
      </c>
      <c r="C25" s="590"/>
      <c r="D25" s="590"/>
      <c r="E25" s="590"/>
      <c r="F25" s="590"/>
      <c r="G25" s="555"/>
      <c r="H25" s="555" t="str">
        <f>$B$7</f>
        <v>Kölzer</v>
      </c>
      <c r="I25" s="555"/>
      <c r="J25" s="555"/>
      <c r="K25" s="555"/>
      <c r="L25" s="555"/>
      <c r="M25" s="555"/>
      <c r="N25" s="591"/>
      <c r="O25" s="592">
        <f>$T$6</f>
        <v>2</v>
      </c>
      <c r="P25" s="584"/>
      <c r="Q25" s="545" t="s">
        <v>5</v>
      </c>
      <c r="R25" s="584">
        <f>$V$6</f>
        <v>1</v>
      </c>
      <c r="S25" s="584"/>
      <c r="T25" s="593">
        <f>$W$6</f>
        <v>8</v>
      </c>
      <c r="U25" s="545" t="s">
        <v>5</v>
      </c>
      <c r="V25" s="587">
        <f>$Y$6</f>
        <v>4</v>
      </c>
      <c r="W25" s="594">
        <f>SUM(T25-V25)</f>
        <v>4</v>
      </c>
      <c r="X25" s="595"/>
      <c r="Y25" s="492"/>
      <c r="Z25" s="512">
        <v>2</v>
      </c>
      <c r="AA25" s="493"/>
    </row>
    <row r="26" spans="2:27" ht="12.75" customHeight="1">
      <c r="B26" s="553" t="str">
        <f>$B$10</f>
        <v>Patrick</v>
      </c>
      <c r="C26" s="590"/>
      <c r="D26" s="590"/>
      <c r="E26" s="590"/>
      <c r="F26" s="590"/>
      <c r="G26" s="555"/>
      <c r="H26" s="555" t="str">
        <f>$B$11</f>
        <v>Schmidt</v>
      </c>
      <c r="I26" s="555"/>
      <c r="J26" s="555"/>
      <c r="K26" s="555"/>
      <c r="L26" s="555"/>
      <c r="M26" s="555"/>
      <c r="N26" s="591"/>
      <c r="O26" s="592">
        <f>$T$10</f>
        <v>1</v>
      </c>
      <c r="P26" s="584"/>
      <c r="Q26" s="545" t="s">
        <v>5</v>
      </c>
      <c r="R26" s="584">
        <f>$V$10</f>
        <v>2</v>
      </c>
      <c r="S26" s="584"/>
      <c r="T26" s="593">
        <f>$W$10</f>
        <v>4</v>
      </c>
      <c r="U26" s="545" t="s">
        <v>5</v>
      </c>
      <c r="V26" s="587">
        <f>$Y$10</f>
        <v>7</v>
      </c>
      <c r="W26" s="594">
        <f>SUM(T26-V26)</f>
        <v>-3</v>
      </c>
      <c r="X26" s="595"/>
      <c r="Y26" s="492"/>
      <c r="Z26" s="512">
        <v>3</v>
      </c>
      <c r="AA26" s="493"/>
    </row>
    <row r="27" spans="2:27" ht="12.75" customHeight="1" thickBot="1">
      <c r="B27" s="596" t="str">
        <f>$B$8</f>
        <v>Elisa</v>
      </c>
      <c r="C27" s="597"/>
      <c r="D27" s="597"/>
      <c r="E27" s="597"/>
      <c r="F27" s="597"/>
      <c r="G27" s="598"/>
      <c r="H27" s="598" t="str">
        <f>$B$9</f>
        <v>Gazmaga</v>
      </c>
      <c r="I27" s="598"/>
      <c r="J27" s="598"/>
      <c r="K27" s="598"/>
      <c r="L27" s="598"/>
      <c r="M27" s="598"/>
      <c r="N27" s="599"/>
      <c r="O27" s="600">
        <f>$T$8</f>
        <v>0</v>
      </c>
      <c r="P27" s="468"/>
      <c r="Q27" s="571" t="s">
        <v>5</v>
      </c>
      <c r="R27" s="468">
        <f>$V$8</f>
        <v>3</v>
      </c>
      <c r="S27" s="468"/>
      <c r="T27" s="601">
        <f>$W$8</f>
        <v>3</v>
      </c>
      <c r="U27" s="571" t="s">
        <v>5</v>
      </c>
      <c r="V27" s="602">
        <f>$Y$8</f>
        <v>9</v>
      </c>
      <c r="W27" s="603">
        <f>SUM(T27-V27)</f>
        <v>-6</v>
      </c>
      <c r="X27" s="604"/>
      <c r="Y27" s="172"/>
      <c r="Z27" s="513">
        <v>4</v>
      </c>
      <c r="AA27" s="514"/>
    </row>
    <row r="28" ht="15" customHeight="1"/>
  </sheetData>
  <mergeCells count="8">
    <mergeCell ref="B8:G8"/>
    <mergeCell ref="B9:G9"/>
    <mergeCell ref="B10:G10"/>
    <mergeCell ref="B11:G11"/>
    <mergeCell ref="B4:G4"/>
    <mergeCell ref="B5:G5"/>
    <mergeCell ref="B6:G6"/>
    <mergeCell ref="B7:G7"/>
  </mergeCells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1"/>
  <dimension ref="A1:BR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361" customWidth="1"/>
    <col min="2" max="4" width="1.8515625" style="361" customWidth="1"/>
    <col min="5" max="5" width="12.7109375" style="361" customWidth="1"/>
    <col min="6" max="6" width="1.7109375" style="361" customWidth="1"/>
    <col min="7" max="7" width="14.7109375" style="361" customWidth="1"/>
    <col min="8" max="8" width="2.421875" style="361" customWidth="1"/>
    <col min="9" max="9" width="2.421875" style="43" customWidth="1"/>
    <col min="10" max="25" width="2.421875" style="361" customWidth="1"/>
    <col min="26" max="30" width="3.00390625" style="361" customWidth="1"/>
    <col min="31" max="42" width="5.140625" style="361" customWidth="1"/>
    <col min="43" max="46" width="11.421875" style="361" customWidth="1"/>
    <col min="47" max="47" width="6.8515625" style="361" customWidth="1"/>
    <col min="48" max="55" width="11.421875" style="361" customWidth="1"/>
    <col min="56" max="56" width="6.8515625" style="361" customWidth="1"/>
    <col min="57" max="64" width="11.421875" style="361" customWidth="1"/>
    <col min="65" max="65" width="6.8515625" style="361" customWidth="1"/>
    <col min="66" max="16384" width="11.421875" style="361" customWidth="1"/>
  </cols>
  <sheetData>
    <row r="1" spans="1:30" ht="15.75" customHeight="1">
      <c r="A1" s="356" t="s">
        <v>20</v>
      </c>
      <c r="B1" s="356"/>
      <c r="C1" s="356"/>
      <c r="D1" s="356"/>
      <c r="E1" s="356"/>
      <c r="F1" s="356"/>
      <c r="G1" s="357" t="str">
        <f>Allgemein!A1</f>
        <v>Vereinsmeisterschaft TT-TSV-Talheim Jugend</v>
      </c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60" t="s">
        <v>33</v>
      </c>
    </row>
    <row r="2" spans="1:29" ht="6" customHeight="1" thickBot="1">
      <c r="A2" s="477"/>
      <c r="B2" s="478"/>
      <c r="C2" s="478"/>
      <c r="D2" s="478"/>
      <c r="E2" s="479"/>
      <c r="F2" s="478"/>
      <c r="G2" s="478"/>
      <c r="H2" s="478"/>
      <c r="I2" s="2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</row>
    <row r="3" spans="1:25" ht="15.75">
      <c r="A3" s="1" t="s">
        <v>0</v>
      </c>
      <c r="B3" s="480" t="s">
        <v>1</v>
      </c>
      <c r="C3" s="2"/>
      <c r="D3" s="3"/>
      <c r="E3" s="160"/>
      <c r="F3" s="526"/>
      <c r="G3" s="482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314"/>
      <c r="T3" s="8"/>
      <c r="U3" s="8" t="s">
        <v>2</v>
      </c>
      <c r="V3" s="6"/>
      <c r="W3" s="6"/>
      <c r="X3" s="9" t="s">
        <v>3</v>
      </c>
      <c r="Y3" s="308"/>
    </row>
    <row r="4" spans="1:25" ht="13.5" customHeight="1">
      <c r="A4" s="10">
        <v>1</v>
      </c>
      <c r="B4" s="665" t="str">
        <f>'U15_G1'!B24</f>
        <v>Pascal</v>
      </c>
      <c r="C4" s="666"/>
      <c r="D4" s="666"/>
      <c r="E4" s="666"/>
      <c r="F4" s="666"/>
      <c r="G4" s="667"/>
      <c r="H4" s="292"/>
      <c r="I4" s="293"/>
      <c r="J4" s="294"/>
      <c r="K4" s="11">
        <f>$AB$15</f>
        <v>3</v>
      </c>
      <c r="L4" s="12" t="s">
        <v>5</v>
      </c>
      <c r="M4" s="13">
        <f>$AD$15</f>
        <v>0</v>
      </c>
      <c r="N4" s="11">
        <f>$H$19</f>
        <v>1</v>
      </c>
      <c r="O4" s="12" t="s">
        <v>5</v>
      </c>
      <c r="P4" s="13">
        <f>$J$19</f>
        <v>3</v>
      </c>
      <c r="Q4" s="11">
        <f>$H$15</f>
        <v>3</v>
      </c>
      <c r="R4" s="12" t="s">
        <v>5</v>
      </c>
      <c r="S4" s="309">
        <f>$J$15</f>
        <v>1</v>
      </c>
      <c r="T4" s="16">
        <f>SUM(Q5,N5,K5)</f>
        <v>2</v>
      </c>
      <c r="U4" s="12" t="s">
        <v>5</v>
      </c>
      <c r="V4" s="13">
        <f>SUM(S5,P5,M5)</f>
        <v>1</v>
      </c>
      <c r="W4" s="14">
        <f>SUM(Q4,N4,K4)</f>
        <v>7</v>
      </c>
      <c r="X4" s="12" t="s">
        <v>5</v>
      </c>
      <c r="Y4" s="309">
        <f>SUM(S4,P4,M4)</f>
        <v>4</v>
      </c>
    </row>
    <row r="5" spans="1:25" ht="13.5" customHeight="1">
      <c r="A5" s="10"/>
      <c r="B5" s="665" t="str">
        <f>'U15_G1'!H24</f>
        <v>Schmid</v>
      </c>
      <c r="C5" s="666"/>
      <c r="D5" s="666"/>
      <c r="E5" s="666"/>
      <c r="F5" s="666"/>
      <c r="G5" s="667"/>
      <c r="H5" s="295"/>
      <c r="I5" s="295"/>
      <c r="J5" s="296"/>
      <c r="K5" s="17">
        <f>IF(K4=3,1,0)</f>
        <v>1</v>
      </c>
      <c r="L5" s="17"/>
      <c r="M5" s="18">
        <f>IF(M4=3,1,0)</f>
        <v>0</v>
      </c>
      <c r="N5" s="17">
        <f>IF(N4=3,1,0)</f>
        <v>0</v>
      </c>
      <c r="O5" s="17"/>
      <c r="P5" s="18">
        <f>IF(P4=3,1,0)</f>
        <v>1</v>
      </c>
      <c r="Q5" s="17">
        <f>IF(Q4=3,1,0)</f>
        <v>1</v>
      </c>
      <c r="R5" s="17"/>
      <c r="S5" s="315">
        <f>IF(S4=3,1,0)</f>
        <v>0</v>
      </c>
      <c r="T5" s="19"/>
      <c r="U5" s="20"/>
      <c r="V5" s="21"/>
      <c r="W5" s="22"/>
      <c r="X5" s="20"/>
      <c r="Y5" s="310"/>
    </row>
    <row r="6" spans="1:25" ht="13.5" customHeight="1">
      <c r="A6" s="10">
        <v>2</v>
      </c>
      <c r="B6" s="665" t="str">
        <f>'U15_G1'!B25</f>
        <v>Enno Edzard</v>
      </c>
      <c r="C6" s="666"/>
      <c r="D6" s="666"/>
      <c r="E6" s="666"/>
      <c r="F6" s="666"/>
      <c r="G6" s="667"/>
      <c r="H6" s="23">
        <f>$AD$15</f>
        <v>0</v>
      </c>
      <c r="I6" s="12" t="s">
        <v>5</v>
      </c>
      <c r="J6" s="24">
        <f>$AB$15</f>
        <v>3</v>
      </c>
      <c r="K6" s="297"/>
      <c r="L6" s="298"/>
      <c r="M6" s="299"/>
      <c r="N6" s="11">
        <f>$H$16</f>
        <v>1</v>
      </c>
      <c r="O6" s="12" t="s">
        <v>5</v>
      </c>
      <c r="P6" s="13">
        <f>$J$16</f>
        <v>3</v>
      </c>
      <c r="Q6" s="11">
        <f>$H$20</f>
        <v>2</v>
      </c>
      <c r="R6" s="12" t="s">
        <v>5</v>
      </c>
      <c r="S6" s="309">
        <f>$J$20</f>
        <v>3</v>
      </c>
      <c r="T6" s="16">
        <f>SUM(H7,N7,Q7)</f>
        <v>0</v>
      </c>
      <c r="U6" s="12" t="s">
        <v>5</v>
      </c>
      <c r="V6" s="13">
        <f>SUM(S7,P7,J7)</f>
        <v>3</v>
      </c>
      <c r="W6" s="14">
        <f>SUM(Q6,N6,H6)</f>
        <v>3</v>
      </c>
      <c r="X6" s="12" t="s">
        <v>5</v>
      </c>
      <c r="Y6" s="309">
        <f>SUM(S6,P6,J6)</f>
        <v>9</v>
      </c>
    </row>
    <row r="7" spans="1:25" ht="13.5" customHeight="1">
      <c r="A7" s="10"/>
      <c r="B7" s="665" t="str">
        <f>'U15_G1'!H25</f>
        <v>Garrelts</v>
      </c>
      <c r="C7" s="666"/>
      <c r="D7" s="666"/>
      <c r="E7" s="666"/>
      <c r="F7" s="666"/>
      <c r="G7" s="667"/>
      <c r="H7" s="17">
        <f>IF(H6=3,1,0)</f>
        <v>0</v>
      </c>
      <c r="I7" s="17"/>
      <c r="J7" s="17">
        <f>IF(J6=3,1,0)</f>
        <v>1</v>
      </c>
      <c r="K7" s="527"/>
      <c r="L7" s="528"/>
      <c r="M7" s="529"/>
      <c r="N7" s="25">
        <f>IF(N6=3,1,0)</f>
        <v>0</v>
      </c>
      <c r="O7" s="17"/>
      <c r="P7" s="17">
        <f>IF(P6=3,1,0)</f>
        <v>1</v>
      </c>
      <c r="Q7" s="25">
        <f>IF(Q6=3,1,0)</f>
        <v>0</v>
      </c>
      <c r="R7" s="17"/>
      <c r="S7" s="315">
        <f>IF(S6=3,1,0)</f>
        <v>1</v>
      </c>
      <c r="T7" s="19"/>
      <c r="U7" s="141"/>
      <c r="V7" s="21"/>
      <c r="W7" s="530"/>
      <c r="X7" s="20"/>
      <c r="Y7" s="531"/>
    </row>
    <row r="8" spans="1:25" ht="13.5" customHeight="1">
      <c r="A8" s="10">
        <v>3</v>
      </c>
      <c r="B8" s="665" t="str">
        <f>'U15_G2'!B24</f>
        <v>Leo</v>
      </c>
      <c r="C8" s="666"/>
      <c r="D8" s="666"/>
      <c r="E8" s="666"/>
      <c r="F8" s="666"/>
      <c r="G8" s="667"/>
      <c r="H8" s="26">
        <f>$J$19</f>
        <v>3</v>
      </c>
      <c r="I8" s="27" t="s">
        <v>5</v>
      </c>
      <c r="J8" s="28">
        <f>$H$19</f>
        <v>1</v>
      </c>
      <c r="K8" s="26">
        <f>$J$16</f>
        <v>3</v>
      </c>
      <c r="L8" s="29" t="s">
        <v>5</v>
      </c>
      <c r="M8" s="30">
        <f>$H$16</f>
        <v>1</v>
      </c>
      <c r="N8" s="300"/>
      <c r="O8" s="301"/>
      <c r="P8" s="302"/>
      <c r="Q8" s="31">
        <f>$AB$16</f>
        <v>3</v>
      </c>
      <c r="R8" s="27" t="s">
        <v>5</v>
      </c>
      <c r="S8" s="316">
        <f>$AD$16</f>
        <v>2</v>
      </c>
      <c r="T8" s="16">
        <f>SUM(Q9,K9,H9)</f>
        <v>3</v>
      </c>
      <c r="U8" s="12" t="s">
        <v>5</v>
      </c>
      <c r="V8" s="13">
        <f>SUM(S9,M9,J9)</f>
        <v>0</v>
      </c>
      <c r="W8" s="11">
        <f>SUM(Q8,K8,H8)</f>
        <v>9</v>
      </c>
      <c r="X8" s="12" t="s">
        <v>5</v>
      </c>
      <c r="Y8" s="309">
        <f>SUM(S8,M8,J8)</f>
        <v>4</v>
      </c>
    </row>
    <row r="9" spans="1:25" ht="13.5" customHeight="1">
      <c r="A9" s="10"/>
      <c r="B9" s="665" t="str">
        <f>'U15_G2'!H24</f>
        <v>Schaffner</v>
      </c>
      <c r="C9" s="666"/>
      <c r="D9" s="666"/>
      <c r="E9" s="666"/>
      <c r="F9" s="666"/>
      <c r="G9" s="667"/>
      <c r="H9" s="17">
        <f>IF(H8=3,1,0)</f>
        <v>1</v>
      </c>
      <c r="I9" s="17"/>
      <c r="J9" s="17">
        <f>IF(J8=3,1,0)</f>
        <v>0</v>
      </c>
      <c r="K9" s="25">
        <f>IF(K8=3,1,0)</f>
        <v>1</v>
      </c>
      <c r="L9" s="17"/>
      <c r="M9" s="17">
        <f>IF(M8=3,1,0)</f>
        <v>0</v>
      </c>
      <c r="N9" s="303"/>
      <c r="O9" s="304"/>
      <c r="P9" s="304"/>
      <c r="Q9" s="25">
        <f>IF(Q8=3,1,0)</f>
        <v>1</v>
      </c>
      <c r="R9" s="17"/>
      <c r="S9" s="315">
        <f>IF(S8=3,1,0)</f>
        <v>0</v>
      </c>
      <c r="T9" s="137"/>
      <c r="U9" s="20"/>
      <c r="V9" s="43"/>
      <c r="W9" s="33"/>
      <c r="X9" s="20"/>
      <c r="Y9" s="310"/>
    </row>
    <row r="10" spans="1:25" ht="13.5" customHeight="1">
      <c r="A10" s="10">
        <v>4</v>
      </c>
      <c r="B10" s="665" t="str">
        <f>'U15_G2'!B25</f>
        <v>Stefan</v>
      </c>
      <c r="C10" s="666"/>
      <c r="D10" s="666"/>
      <c r="E10" s="666"/>
      <c r="F10" s="666"/>
      <c r="G10" s="667"/>
      <c r="H10" s="23">
        <f>$J$15</f>
        <v>1</v>
      </c>
      <c r="I10" s="12" t="s">
        <v>5</v>
      </c>
      <c r="J10" s="24">
        <f>$H$15</f>
        <v>3</v>
      </c>
      <c r="K10" s="34">
        <f>$J$20</f>
        <v>3</v>
      </c>
      <c r="L10" s="35" t="s">
        <v>5</v>
      </c>
      <c r="M10" s="24">
        <f>$H$20</f>
        <v>2</v>
      </c>
      <c r="N10" s="34">
        <f>$AD$16</f>
        <v>2</v>
      </c>
      <c r="O10" s="12" t="s">
        <v>5</v>
      </c>
      <c r="P10" s="13">
        <f>$AB$16</f>
        <v>3</v>
      </c>
      <c r="Q10" s="305"/>
      <c r="R10" s="293"/>
      <c r="S10" s="317"/>
      <c r="T10" s="16">
        <f>SUM(N11,K11,H11)</f>
        <v>1</v>
      </c>
      <c r="U10" s="12" t="s">
        <v>5</v>
      </c>
      <c r="V10" s="13">
        <f>SUM(J11,P11,M11)</f>
        <v>2</v>
      </c>
      <c r="W10" s="14">
        <f>SUM(N10,K10,H10)</f>
        <v>6</v>
      </c>
      <c r="X10" s="12" t="s">
        <v>5</v>
      </c>
      <c r="Y10" s="309">
        <f>SUM(P10,M10,J10)</f>
        <v>8</v>
      </c>
    </row>
    <row r="11" spans="1:26" ht="13.5" customHeight="1" thickBot="1">
      <c r="A11" s="207"/>
      <c r="B11" s="668" t="str">
        <f>'U15_G2'!H25</f>
        <v>Kölzer</v>
      </c>
      <c r="C11" s="669"/>
      <c r="D11" s="669"/>
      <c r="E11" s="669"/>
      <c r="F11" s="669"/>
      <c r="G11" s="670"/>
      <c r="H11" s="36">
        <f>IF(H10=3,1,0)</f>
        <v>0</v>
      </c>
      <c r="I11" s="37"/>
      <c r="J11" s="38">
        <f>IF(J10=3,1,0)</f>
        <v>1</v>
      </c>
      <c r="K11" s="37">
        <f>IF(K10=3,1,0)</f>
        <v>1</v>
      </c>
      <c r="L11" s="37"/>
      <c r="M11" s="38">
        <f>IF(M10=3,1,0)</f>
        <v>0</v>
      </c>
      <c r="N11" s="37">
        <f>IF(N10=3,1,0)</f>
        <v>0</v>
      </c>
      <c r="O11" s="37"/>
      <c r="P11" s="37">
        <f>IF(P10=3,1,0)</f>
        <v>1</v>
      </c>
      <c r="Q11" s="306"/>
      <c r="R11" s="307"/>
      <c r="S11" s="318"/>
      <c r="T11" s="289"/>
      <c r="U11" s="41"/>
      <c r="V11" s="42"/>
      <c r="W11" s="40"/>
      <c r="X11" s="41"/>
      <c r="Y11" s="311"/>
      <c r="Z11" s="43"/>
    </row>
    <row r="12" spans="1:29" ht="19.5" customHeight="1" thickBot="1">
      <c r="A12" s="43"/>
      <c r="I12" s="361"/>
      <c r="K12" s="43"/>
      <c r="L12" s="43"/>
      <c r="R12" s="175"/>
      <c r="U12" s="489"/>
      <c r="V12" s="489"/>
      <c r="W12" s="489"/>
      <c r="X12" s="489"/>
      <c r="Y12" s="489"/>
      <c r="Z12" s="489"/>
      <c r="AC12" s="175"/>
    </row>
    <row r="13" spans="1:30" ht="12.75" customHeight="1" thickBot="1">
      <c r="A13" s="43"/>
      <c r="B13" s="44"/>
      <c r="C13" s="45"/>
      <c r="D13" s="45"/>
      <c r="E13" s="46" t="s">
        <v>1</v>
      </c>
      <c r="F13" s="46"/>
      <c r="G13" s="46" t="s">
        <v>1</v>
      </c>
      <c r="H13" s="47" t="s">
        <v>6</v>
      </c>
      <c r="I13" s="47"/>
      <c r="J13" s="48"/>
      <c r="K13" s="49"/>
      <c r="L13" s="50"/>
      <c r="M13" s="51"/>
      <c r="N13" s="47"/>
      <c r="O13" s="47"/>
      <c r="P13" s="47" t="s">
        <v>1</v>
      </c>
      <c r="Q13" s="47"/>
      <c r="R13" s="532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6</v>
      </c>
      <c r="AC13" s="47"/>
      <c r="AD13" s="52"/>
    </row>
    <row r="14" spans="1:30" ht="12.75" customHeight="1">
      <c r="A14" s="43"/>
      <c r="B14" s="490" t="s">
        <v>7</v>
      </c>
      <c r="C14" s="160"/>
      <c r="D14" s="160"/>
      <c r="E14" s="160"/>
      <c r="F14" s="160"/>
      <c r="G14" s="160"/>
      <c r="H14" s="160"/>
      <c r="I14" s="160"/>
      <c r="J14" s="491"/>
      <c r="K14" s="43"/>
      <c r="L14" s="493"/>
      <c r="M14" s="490" t="s">
        <v>8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491"/>
    </row>
    <row r="15" spans="1:70" s="478" customFormat="1" ht="12" customHeight="1">
      <c r="A15" s="43"/>
      <c r="B15" s="264">
        <v>1</v>
      </c>
      <c r="C15" s="270" t="s">
        <v>9</v>
      </c>
      <c r="D15" s="266">
        <v>4</v>
      </c>
      <c r="E15" s="271" t="str">
        <f>+B4</f>
        <v>Pascal</v>
      </c>
      <c r="F15" s="222" t="s">
        <v>9</v>
      </c>
      <c r="G15" s="272" t="str">
        <f>$B$10</f>
        <v>Stefan</v>
      </c>
      <c r="H15" s="223">
        <v>3</v>
      </c>
      <c r="I15" s="462" t="s">
        <v>5</v>
      </c>
      <c r="J15" s="224">
        <v>1</v>
      </c>
      <c r="K15" s="228"/>
      <c r="L15" s="533"/>
      <c r="M15" s="273">
        <v>1</v>
      </c>
      <c r="N15" s="229" t="s">
        <v>9</v>
      </c>
      <c r="O15" s="274">
        <v>2</v>
      </c>
      <c r="P15" s="290" t="str">
        <f>$B$4</f>
        <v>Pascal</v>
      </c>
      <c r="Q15" s="287"/>
      <c r="R15" s="287"/>
      <c r="S15" s="287"/>
      <c r="T15" s="287"/>
      <c r="U15" s="34" t="s">
        <v>9</v>
      </c>
      <c r="V15" s="287" t="str">
        <f>$B$6</f>
        <v>Enno Edzard</v>
      </c>
      <c r="W15" s="287"/>
      <c r="X15" s="287"/>
      <c r="Y15" s="287"/>
      <c r="Z15" s="287"/>
      <c r="AA15" s="288"/>
      <c r="AB15" s="232">
        <v>3</v>
      </c>
      <c r="AC15" s="518" t="s">
        <v>5</v>
      </c>
      <c r="AD15" s="224">
        <v>0</v>
      </c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</row>
    <row r="16" spans="1:70" s="478" customFormat="1" ht="12" customHeight="1" thickBot="1">
      <c r="A16" s="28"/>
      <c r="B16" s="275">
        <v>2</v>
      </c>
      <c r="C16" s="276" t="s">
        <v>9</v>
      </c>
      <c r="D16" s="277">
        <v>3</v>
      </c>
      <c r="E16" s="278" t="str">
        <f>+B6</f>
        <v>Enno Edzard</v>
      </c>
      <c r="F16" s="279" t="s">
        <v>9</v>
      </c>
      <c r="G16" s="280" t="str">
        <f>$B$8</f>
        <v>Leo</v>
      </c>
      <c r="H16" s="251">
        <v>1</v>
      </c>
      <c r="I16" s="515" t="s">
        <v>5</v>
      </c>
      <c r="J16" s="252">
        <v>3</v>
      </c>
      <c r="K16" s="43"/>
      <c r="L16" s="493"/>
      <c r="M16" s="281">
        <v>3</v>
      </c>
      <c r="N16" s="156" t="s">
        <v>9</v>
      </c>
      <c r="O16" s="282">
        <v>4</v>
      </c>
      <c r="P16" s="291" t="str">
        <f>$B$8</f>
        <v>Leo</v>
      </c>
      <c r="Q16" s="278"/>
      <c r="R16" s="278"/>
      <c r="S16" s="278"/>
      <c r="T16" s="278"/>
      <c r="U16" s="209" t="s">
        <v>9</v>
      </c>
      <c r="V16" s="278" t="str">
        <f>$B$10</f>
        <v>Stefan</v>
      </c>
      <c r="W16" s="278"/>
      <c r="X16" s="278"/>
      <c r="Y16" s="278"/>
      <c r="Z16" s="278"/>
      <c r="AA16" s="280"/>
      <c r="AB16" s="283">
        <v>3</v>
      </c>
      <c r="AC16" s="538" t="s">
        <v>5</v>
      </c>
      <c r="AD16" s="263">
        <v>2</v>
      </c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</row>
    <row r="17" spans="1:69" s="478" customFormat="1" ht="6" customHeight="1" thickBot="1">
      <c r="A17" s="28"/>
      <c r="E17" s="534"/>
      <c r="G17" s="534"/>
      <c r="H17" s="206"/>
      <c r="I17" s="206"/>
      <c r="J17" s="206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</row>
    <row r="18" spans="1:69" s="498" customFormat="1" ht="12.75" customHeight="1">
      <c r="A18" s="28"/>
      <c r="B18" s="490" t="s">
        <v>10</v>
      </c>
      <c r="C18" s="494"/>
      <c r="D18" s="494"/>
      <c r="E18" s="535"/>
      <c r="F18" s="494"/>
      <c r="G18" s="535"/>
      <c r="H18" s="516"/>
      <c r="I18" s="516"/>
      <c r="J18" s="517"/>
      <c r="K18" s="495"/>
      <c r="L18" s="495"/>
      <c r="M18" s="49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</row>
    <row r="19" spans="1:29" ht="12" customHeight="1">
      <c r="A19" s="28"/>
      <c r="B19" s="264">
        <v>1</v>
      </c>
      <c r="C19" s="270" t="s">
        <v>9</v>
      </c>
      <c r="D19" s="266">
        <v>3</v>
      </c>
      <c r="E19" s="271" t="str">
        <f>$B$4</f>
        <v>Pascal</v>
      </c>
      <c r="F19" s="229" t="s">
        <v>9</v>
      </c>
      <c r="G19" s="271" t="str">
        <f>$B$8</f>
        <v>Leo</v>
      </c>
      <c r="H19" s="232">
        <v>1</v>
      </c>
      <c r="I19" s="462" t="s">
        <v>5</v>
      </c>
      <c r="J19" s="255">
        <v>3</v>
      </c>
      <c r="K19" s="43"/>
      <c r="L19" s="43"/>
      <c r="M19" s="29"/>
      <c r="N19" s="194"/>
      <c r="O19" s="29"/>
      <c r="P19" s="536"/>
      <c r="Q19" s="43"/>
      <c r="R19" s="43"/>
      <c r="S19" s="43"/>
      <c r="T19" s="43"/>
      <c r="U19" s="43"/>
      <c r="V19" s="43"/>
      <c r="W19" s="43"/>
      <c r="X19" s="43"/>
      <c r="Y19" s="43"/>
      <c r="AA19" s="57"/>
      <c r="AB19" s="27"/>
      <c r="AC19" s="386"/>
    </row>
    <row r="20" spans="1:29" ht="13.5" customHeight="1" thickBot="1">
      <c r="A20" s="495"/>
      <c r="B20" s="284">
        <v>2</v>
      </c>
      <c r="C20" s="285" t="s">
        <v>9</v>
      </c>
      <c r="D20" s="286">
        <v>4</v>
      </c>
      <c r="E20" s="278" t="str">
        <f>$B$6</f>
        <v>Enno Edzard</v>
      </c>
      <c r="F20" s="285" t="s">
        <v>9</v>
      </c>
      <c r="G20" s="278" t="str">
        <f>$B$10</f>
        <v>Stefan</v>
      </c>
      <c r="H20" s="283">
        <v>2</v>
      </c>
      <c r="I20" s="538" t="s">
        <v>5</v>
      </c>
      <c r="J20" s="252">
        <v>3</v>
      </c>
      <c r="K20" s="43"/>
      <c r="L20" s="43"/>
      <c r="M20" s="537"/>
      <c r="N20" s="539"/>
      <c r="O20" s="537"/>
      <c r="P20" s="28"/>
      <c r="Q20" s="43"/>
      <c r="R20" s="43"/>
      <c r="S20" s="43"/>
      <c r="T20" s="43"/>
      <c r="U20" s="43"/>
      <c r="V20" s="28"/>
      <c r="W20" s="28"/>
      <c r="X20" s="28"/>
      <c r="Y20" s="28"/>
      <c r="Z20" s="28"/>
      <c r="AA20" s="386"/>
      <c r="AB20" s="417"/>
      <c r="AC20" s="386"/>
    </row>
    <row r="21" spans="1:29" ht="8.25" customHeight="1">
      <c r="A21" s="2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2:26" ht="15.75" customHeight="1" thickBot="1">
      <c r="B22" s="507" t="s">
        <v>11</v>
      </c>
      <c r="I22" s="361"/>
      <c r="P22" s="175"/>
      <c r="U22" s="175"/>
      <c r="V22" s="175"/>
      <c r="W22" s="175"/>
      <c r="X22" s="175"/>
      <c r="Y22" s="175"/>
      <c r="Z22" s="175"/>
    </row>
    <row r="23" spans="2:27" ht="16.5" thickBot="1">
      <c r="B23" s="508" t="s">
        <v>1</v>
      </c>
      <c r="C23" s="45"/>
      <c r="D23" s="45"/>
      <c r="E23" s="45"/>
      <c r="F23" s="45"/>
      <c r="G23" s="509"/>
      <c r="H23" s="509"/>
      <c r="I23" s="509"/>
      <c r="J23" s="509"/>
      <c r="K23" s="509"/>
      <c r="L23" s="509"/>
      <c r="M23" s="509"/>
      <c r="N23" s="509"/>
      <c r="O23" s="508" t="s">
        <v>12</v>
      </c>
      <c r="P23" s="175"/>
      <c r="Q23" s="509"/>
      <c r="R23" s="509"/>
      <c r="S23" s="509"/>
      <c r="T23" s="508" t="s">
        <v>13</v>
      </c>
      <c r="U23" s="45"/>
      <c r="V23" s="442"/>
      <c r="W23" s="440" t="s">
        <v>14</v>
      </c>
      <c r="X23" s="442"/>
      <c r="Y23" s="508" t="s">
        <v>4</v>
      </c>
      <c r="Z23" s="269"/>
      <c r="AA23" s="511"/>
    </row>
    <row r="24" spans="2:27" ht="12.75" customHeight="1">
      <c r="B24" s="579" t="str">
        <f>$B$8</f>
        <v>Leo</v>
      </c>
      <c r="C24" s="580"/>
      <c r="D24" s="580"/>
      <c r="E24" s="580"/>
      <c r="F24" s="580"/>
      <c r="G24" s="581"/>
      <c r="H24" s="581" t="str">
        <f>$B$9</f>
        <v>Schaffner</v>
      </c>
      <c r="I24" s="581"/>
      <c r="J24" s="581"/>
      <c r="K24" s="581"/>
      <c r="L24" s="581"/>
      <c r="M24" s="581"/>
      <c r="N24" s="582"/>
      <c r="O24" s="583">
        <f>$T$8</f>
        <v>3</v>
      </c>
      <c r="P24" s="584"/>
      <c r="Q24" s="545" t="s">
        <v>5</v>
      </c>
      <c r="R24" s="584">
        <f>$V$8</f>
        <v>0</v>
      </c>
      <c r="S24" s="584"/>
      <c r="T24" s="585">
        <f>$W$8</f>
        <v>9</v>
      </c>
      <c r="U24" s="586" t="s">
        <v>5</v>
      </c>
      <c r="V24" s="587">
        <f>$Y$8</f>
        <v>4</v>
      </c>
      <c r="W24" s="588">
        <f>SUM(T24-V24)</f>
        <v>5</v>
      </c>
      <c r="X24" s="589"/>
      <c r="Y24" s="492"/>
      <c r="Z24" s="512">
        <v>1</v>
      </c>
      <c r="AA24" s="493"/>
    </row>
    <row r="25" spans="2:27" ht="12.75" customHeight="1">
      <c r="B25" s="553" t="str">
        <f>$B$4</f>
        <v>Pascal</v>
      </c>
      <c r="C25" s="590"/>
      <c r="D25" s="590"/>
      <c r="E25" s="590"/>
      <c r="F25" s="590"/>
      <c r="G25" s="555"/>
      <c r="H25" s="555" t="str">
        <f>$B$5</f>
        <v>Schmid</v>
      </c>
      <c r="I25" s="555"/>
      <c r="J25" s="555"/>
      <c r="K25" s="555"/>
      <c r="L25" s="555"/>
      <c r="M25" s="555"/>
      <c r="N25" s="591"/>
      <c r="O25" s="592">
        <f>$T$4</f>
        <v>2</v>
      </c>
      <c r="P25" s="584"/>
      <c r="Q25" s="545" t="s">
        <v>5</v>
      </c>
      <c r="R25" s="584">
        <f>$V$4</f>
        <v>1</v>
      </c>
      <c r="S25" s="584"/>
      <c r="T25" s="593">
        <f>$W$4</f>
        <v>7</v>
      </c>
      <c r="U25" s="545" t="s">
        <v>5</v>
      </c>
      <c r="V25" s="587">
        <f>$Y$4</f>
        <v>4</v>
      </c>
      <c r="W25" s="594">
        <f>SUM(T25-V25)</f>
        <v>3</v>
      </c>
      <c r="X25" s="595"/>
      <c r="Y25" s="492"/>
      <c r="Z25" s="512">
        <v>2</v>
      </c>
      <c r="AA25" s="493"/>
    </row>
    <row r="26" spans="2:27" ht="12.75" customHeight="1">
      <c r="B26" s="553" t="str">
        <f>$B$10</f>
        <v>Stefan</v>
      </c>
      <c r="C26" s="590"/>
      <c r="D26" s="590"/>
      <c r="E26" s="590"/>
      <c r="F26" s="590"/>
      <c r="G26" s="555"/>
      <c r="H26" s="555" t="str">
        <f>$B$11</f>
        <v>Kölzer</v>
      </c>
      <c r="I26" s="555"/>
      <c r="J26" s="555"/>
      <c r="K26" s="555"/>
      <c r="L26" s="555"/>
      <c r="M26" s="555"/>
      <c r="N26" s="591"/>
      <c r="O26" s="592">
        <f>$T$10</f>
        <v>1</v>
      </c>
      <c r="P26" s="584"/>
      <c r="Q26" s="545" t="s">
        <v>5</v>
      </c>
      <c r="R26" s="584">
        <f>$V$10</f>
        <v>2</v>
      </c>
      <c r="S26" s="584"/>
      <c r="T26" s="593">
        <f>$W$10</f>
        <v>6</v>
      </c>
      <c r="U26" s="545" t="s">
        <v>5</v>
      </c>
      <c r="V26" s="587">
        <f>$Y$10</f>
        <v>8</v>
      </c>
      <c r="W26" s="594">
        <f>SUM(T26-V26)</f>
        <v>-2</v>
      </c>
      <c r="X26" s="595"/>
      <c r="Y26" s="492"/>
      <c r="Z26" s="512">
        <v>3</v>
      </c>
      <c r="AA26" s="493"/>
    </row>
    <row r="27" spans="2:27" ht="12.75" customHeight="1" thickBot="1">
      <c r="B27" s="596" t="str">
        <f>$B$6</f>
        <v>Enno Edzard</v>
      </c>
      <c r="C27" s="597"/>
      <c r="D27" s="597"/>
      <c r="E27" s="597"/>
      <c r="F27" s="597"/>
      <c r="G27" s="598"/>
      <c r="H27" s="598" t="str">
        <f>$B$7</f>
        <v>Garrelts</v>
      </c>
      <c r="I27" s="598"/>
      <c r="J27" s="598"/>
      <c r="K27" s="598"/>
      <c r="L27" s="598"/>
      <c r="M27" s="598"/>
      <c r="N27" s="599"/>
      <c r="O27" s="600">
        <f>$T$6</f>
        <v>0</v>
      </c>
      <c r="P27" s="468"/>
      <c r="Q27" s="571" t="s">
        <v>5</v>
      </c>
      <c r="R27" s="468">
        <f>$V$6</f>
        <v>3</v>
      </c>
      <c r="S27" s="468"/>
      <c r="T27" s="601">
        <f>$W$6</f>
        <v>3</v>
      </c>
      <c r="U27" s="571" t="s">
        <v>5</v>
      </c>
      <c r="V27" s="602">
        <f>$Y$6</f>
        <v>9</v>
      </c>
      <c r="W27" s="603">
        <f>SUM(T27-V27)</f>
        <v>-6</v>
      </c>
      <c r="X27" s="604"/>
      <c r="Y27" s="172"/>
      <c r="Z27" s="513">
        <v>4</v>
      </c>
      <c r="AA27" s="514"/>
    </row>
    <row r="28" ht="15" customHeight="1"/>
  </sheetData>
  <mergeCells count="8">
    <mergeCell ref="B8:G8"/>
    <mergeCell ref="B9:G9"/>
    <mergeCell ref="B10:G10"/>
    <mergeCell ref="B11:G11"/>
    <mergeCell ref="B4:G4"/>
    <mergeCell ref="B5:G5"/>
    <mergeCell ref="B6:G6"/>
    <mergeCell ref="B7:G7"/>
  </mergeCells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1"/>
  <dimension ref="A1:BR27"/>
  <sheetViews>
    <sheetView workbookViewId="0" topLeftCell="A1">
      <selection activeCell="C26" sqref="C26"/>
    </sheetView>
  </sheetViews>
  <sheetFormatPr defaultColWidth="11.421875" defaultRowHeight="12.75"/>
  <cols>
    <col min="1" max="1" width="4.7109375" style="361" customWidth="1"/>
    <col min="2" max="4" width="1.8515625" style="361" customWidth="1"/>
    <col min="5" max="5" width="12.7109375" style="361" customWidth="1"/>
    <col min="6" max="6" width="1.7109375" style="361" customWidth="1"/>
    <col min="7" max="7" width="14.7109375" style="361" customWidth="1"/>
    <col min="8" max="8" width="2.421875" style="361" customWidth="1"/>
    <col min="9" max="9" width="2.421875" style="43" customWidth="1"/>
    <col min="10" max="25" width="2.421875" style="361" customWidth="1"/>
    <col min="26" max="30" width="3.00390625" style="361" customWidth="1"/>
    <col min="31" max="42" width="5.140625" style="361" customWidth="1"/>
    <col min="43" max="46" width="11.421875" style="361" customWidth="1"/>
    <col min="47" max="47" width="6.8515625" style="361" customWidth="1"/>
    <col min="48" max="55" width="11.421875" style="361" customWidth="1"/>
    <col min="56" max="56" width="6.8515625" style="361" customWidth="1"/>
    <col min="57" max="64" width="11.421875" style="361" customWidth="1"/>
    <col min="65" max="65" width="6.8515625" style="361" customWidth="1"/>
    <col min="66" max="16384" width="11.421875" style="361" customWidth="1"/>
  </cols>
  <sheetData>
    <row r="1" spans="1:30" ht="15.75" customHeight="1">
      <c r="A1" s="356" t="s">
        <v>20</v>
      </c>
      <c r="B1" s="356"/>
      <c r="C1" s="356"/>
      <c r="D1" s="356"/>
      <c r="E1" s="356"/>
      <c r="F1" s="356"/>
      <c r="G1" s="357" t="str">
        <f>Allgemein!A1</f>
        <v>Vereinsmeisterschaft TT-TSV-Talheim Jugend</v>
      </c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60" t="s">
        <v>33</v>
      </c>
    </row>
    <row r="2" spans="1:29" ht="6" customHeight="1" thickBot="1">
      <c r="A2" s="477"/>
      <c r="B2" s="478"/>
      <c r="C2" s="478"/>
      <c r="D2" s="478"/>
      <c r="E2" s="479"/>
      <c r="F2" s="478"/>
      <c r="G2" s="478"/>
      <c r="H2" s="478"/>
      <c r="I2" s="2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</row>
    <row r="3" spans="1:25" ht="15.75">
      <c r="A3" s="1" t="s">
        <v>0</v>
      </c>
      <c r="B3" s="480" t="s">
        <v>1</v>
      </c>
      <c r="C3" s="2"/>
      <c r="D3" s="3"/>
      <c r="E3" s="160"/>
      <c r="F3" s="526"/>
      <c r="G3" s="482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314"/>
      <c r="T3" s="8"/>
      <c r="U3" s="8" t="s">
        <v>2</v>
      </c>
      <c r="V3" s="6"/>
      <c r="W3" s="6"/>
      <c r="X3" s="9" t="s">
        <v>3</v>
      </c>
      <c r="Y3" s="308"/>
    </row>
    <row r="4" spans="1:25" ht="13.5" customHeight="1">
      <c r="A4" s="10">
        <v>1</v>
      </c>
      <c r="B4" s="665" t="str">
        <f>'U15_G1'!B26</f>
        <v>---</v>
      </c>
      <c r="C4" s="666"/>
      <c r="D4" s="666"/>
      <c r="E4" s="666"/>
      <c r="F4" s="666"/>
      <c r="G4" s="667"/>
      <c r="H4" s="292"/>
      <c r="I4" s="293"/>
      <c r="J4" s="294"/>
      <c r="K4" s="11">
        <f>$AB$15</f>
        <v>0</v>
      </c>
      <c r="L4" s="12" t="s">
        <v>5</v>
      </c>
      <c r="M4" s="13">
        <f>$AD$15</f>
        <v>0</v>
      </c>
      <c r="N4" s="11">
        <f>$H$19</f>
        <v>0</v>
      </c>
      <c r="O4" s="12" t="s">
        <v>5</v>
      </c>
      <c r="P4" s="13">
        <f>$J$19</f>
        <v>0</v>
      </c>
      <c r="Q4" s="11">
        <f>$H$15</f>
        <v>0</v>
      </c>
      <c r="R4" s="12" t="s">
        <v>5</v>
      </c>
      <c r="S4" s="309">
        <f>$J$15</f>
        <v>0</v>
      </c>
      <c r="T4" s="16">
        <f>SUM(Q5,N5,K5)</f>
        <v>0</v>
      </c>
      <c r="U4" s="12" t="s">
        <v>5</v>
      </c>
      <c r="V4" s="13">
        <f>SUM(S5,P5,M5)</f>
        <v>0</v>
      </c>
      <c r="W4" s="14">
        <f>SUM(Q4,N4,K4)</f>
        <v>0</v>
      </c>
      <c r="X4" s="12" t="s">
        <v>5</v>
      </c>
      <c r="Y4" s="309">
        <f>SUM(S4,P4,M4)</f>
        <v>0</v>
      </c>
    </row>
    <row r="5" spans="1:25" ht="13.5" customHeight="1">
      <c r="A5" s="10"/>
      <c r="B5" s="665" t="str">
        <f>'U15_G1'!H26</f>
        <v> </v>
      </c>
      <c r="C5" s="666"/>
      <c r="D5" s="666"/>
      <c r="E5" s="666"/>
      <c r="F5" s="666"/>
      <c r="G5" s="667"/>
      <c r="H5" s="295"/>
      <c r="I5" s="295"/>
      <c r="J5" s="296"/>
      <c r="K5" s="17">
        <f>IF(K4=3,1,0)</f>
        <v>0</v>
      </c>
      <c r="L5" s="17"/>
      <c r="M5" s="18">
        <f>IF(M4=3,1,0)</f>
        <v>0</v>
      </c>
      <c r="N5" s="17">
        <f>IF(N4=3,1,0)</f>
        <v>0</v>
      </c>
      <c r="O5" s="17"/>
      <c r="P5" s="18">
        <f>IF(P4=3,1,0)</f>
        <v>0</v>
      </c>
      <c r="Q5" s="17">
        <f>IF(Q4=3,1,0)</f>
        <v>0</v>
      </c>
      <c r="R5" s="17"/>
      <c r="S5" s="315">
        <f>IF(S4=3,1,0)</f>
        <v>0</v>
      </c>
      <c r="T5" s="19"/>
      <c r="U5" s="20"/>
      <c r="V5" s="21"/>
      <c r="W5" s="22"/>
      <c r="X5" s="20"/>
      <c r="Y5" s="310"/>
    </row>
    <row r="6" spans="1:25" ht="13.5" customHeight="1">
      <c r="A6" s="10">
        <v>2</v>
      </c>
      <c r="B6" s="665" t="str">
        <f>'U15_G1'!B27</f>
        <v>Sebastian</v>
      </c>
      <c r="C6" s="666"/>
      <c r="D6" s="666"/>
      <c r="E6" s="666"/>
      <c r="F6" s="666"/>
      <c r="G6" s="667"/>
      <c r="H6" s="23">
        <f>$AD$15</f>
        <v>0</v>
      </c>
      <c r="I6" s="12" t="s">
        <v>5</v>
      </c>
      <c r="J6" s="24">
        <f>$AB$15</f>
        <v>0</v>
      </c>
      <c r="K6" s="297"/>
      <c r="L6" s="298"/>
      <c r="M6" s="299"/>
      <c r="N6" s="11">
        <f>$H$16</f>
        <v>1</v>
      </c>
      <c r="O6" s="12" t="s">
        <v>5</v>
      </c>
      <c r="P6" s="13">
        <f>$J$16</f>
        <v>3</v>
      </c>
      <c r="Q6" s="11">
        <f>$H$20</f>
        <v>1</v>
      </c>
      <c r="R6" s="12" t="s">
        <v>5</v>
      </c>
      <c r="S6" s="309">
        <f>$J$20</f>
        <v>3</v>
      </c>
      <c r="T6" s="16">
        <f>SUM(H7,N7,Q7)</f>
        <v>0</v>
      </c>
      <c r="U6" s="12" t="s">
        <v>5</v>
      </c>
      <c r="V6" s="13">
        <f>SUM(S7,P7,J7)</f>
        <v>2</v>
      </c>
      <c r="W6" s="14">
        <f>SUM(Q6,N6,H6)</f>
        <v>2</v>
      </c>
      <c r="X6" s="12" t="s">
        <v>5</v>
      </c>
      <c r="Y6" s="309">
        <f>SUM(S6,P6,J6)</f>
        <v>6</v>
      </c>
    </row>
    <row r="7" spans="1:25" ht="13.5" customHeight="1">
      <c r="A7" s="10"/>
      <c r="B7" s="665" t="str">
        <f>'U15_G1'!H27</f>
        <v>Koch</v>
      </c>
      <c r="C7" s="666"/>
      <c r="D7" s="666"/>
      <c r="E7" s="666"/>
      <c r="F7" s="666"/>
      <c r="G7" s="667"/>
      <c r="H7" s="17">
        <f>IF(H6=3,1,0)</f>
        <v>0</v>
      </c>
      <c r="I7" s="17"/>
      <c r="J7" s="17">
        <f>IF(J6=3,1,0)</f>
        <v>0</v>
      </c>
      <c r="K7" s="527"/>
      <c r="L7" s="528"/>
      <c r="M7" s="529"/>
      <c r="N7" s="25">
        <f>IF(N6=3,1,0)</f>
        <v>0</v>
      </c>
      <c r="O7" s="17"/>
      <c r="P7" s="17">
        <f>IF(P6=3,1,0)</f>
        <v>1</v>
      </c>
      <c r="Q7" s="25">
        <f>IF(Q6=3,1,0)</f>
        <v>0</v>
      </c>
      <c r="R7" s="17"/>
      <c r="S7" s="315">
        <f>IF(S6=3,1,0)</f>
        <v>1</v>
      </c>
      <c r="T7" s="19"/>
      <c r="U7" s="141"/>
      <c r="V7" s="21"/>
      <c r="W7" s="530"/>
      <c r="X7" s="20"/>
      <c r="Y7" s="531"/>
    </row>
    <row r="8" spans="1:25" ht="13.5" customHeight="1">
      <c r="A8" s="10">
        <v>3</v>
      </c>
      <c r="B8" s="665" t="str">
        <f>'U15_G2'!B26</f>
        <v>Patrick</v>
      </c>
      <c r="C8" s="666"/>
      <c r="D8" s="666"/>
      <c r="E8" s="666"/>
      <c r="F8" s="666"/>
      <c r="G8" s="667"/>
      <c r="H8" s="26">
        <f>$J$19</f>
        <v>0</v>
      </c>
      <c r="I8" s="27" t="s">
        <v>5</v>
      </c>
      <c r="J8" s="28">
        <f>$H$19</f>
        <v>0</v>
      </c>
      <c r="K8" s="26">
        <f>$J$16</f>
        <v>3</v>
      </c>
      <c r="L8" s="29" t="s">
        <v>5</v>
      </c>
      <c r="M8" s="30">
        <f>$H$16</f>
        <v>1</v>
      </c>
      <c r="N8" s="300"/>
      <c r="O8" s="301"/>
      <c r="P8" s="302"/>
      <c r="Q8" s="31">
        <f>$AB$16</f>
        <v>3</v>
      </c>
      <c r="R8" s="27" t="s">
        <v>5</v>
      </c>
      <c r="S8" s="316">
        <f>$AD$16</f>
        <v>1</v>
      </c>
      <c r="T8" s="16">
        <f>SUM(Q9,K9,H9)</f>
        <v>2</v>
      </c>
      <c r="U8" s="12" t="s">
        <v>5</v>
      </c>
      <c r="V8" s="13">
        <f>SUM(S9,M9,J9)</f>
        <v>0</v>
      </c>
      <c r="W8" s="11">
        <f>SUM(Q8,K8,H8)</f>
        <v>6</v>
      </c>
      <c r="X8" s="12" t="s">
        <v>5</v>
      </c>
      <c r="Y8" s="309">
        <f>SUM(S8,M8,J8)</f>
        <v>2</v>
      </c>
    </row>
    <row r="9" spans="1:25" ht="13.5" customHeight="1">
      <c r="A9" s="10"/>
      <c r="B9" s="665" t="str">
        <f>'U15_G2'!H26</f>
        <v>Schmidt</v>
      </c>
      <c r="C9" s="666"/>
      <c r="D9" s="666"/>
      <c r="E9" s="666"/>
      <c r="F9" s="666"/>
      <c r="G9" s="667"/>
      <c r="H9" s="17">
        <f>IF(H8=3,1,0)</f>
        <v>0</v>
      </c>
      <c r="I9" s="17"/>
      <c r="J9" s="17">
        <f>IF(J8=3,1,0)</f>
        <v>0</v>
      </c>
      <c r="K9" s="25">
        <f>IF(K8=3,1,0)</f>
        <v>1</v>
      </c>
      <c r="L9" s="17"/>
      <c r="M9" s="17">
        <f>IF(M8=3,1,0)</f>
        <v>0</v>
      </c>
      <c r="N9" s="303"/>
      <c r="O9" s="304"/>
      <c r="P9" s="304"/>
      <c r="Q9" s="25">
        <f>IF(Q8=3,1,0)</f>
        <v>1</v>
      </c>
      <c r="R9" s="17"/>
      <c r="S9" s="315">
        <f>IF(S8=3,1,0)</f>
        <v>0</v>
      </c>
      <c r="T9" s="137"/>
      <c r="U9" s="20"/>
      <c r="V9" s="43"/>
      <c r="W9" s="33"/>
      <c r="X9" s="20"/>
      <c r="Y9" s="310"/>
    </row>
    <row r="10" spans="1:25" ht="13.5" customHeight="1">
      <c r="A10" s="10">
        <v>4</v>
      </c>
      <c r="B10" s="665" t="str">
        <f>'U15_G2'!B27</f>
        <v>Elisa</v>
      </c>
      <c r="C10" s="666"/>
      <c r="D10" s="666"/>
      <c r="E10" s="666"/>
      <c r="F10" s="666"/>
      <c r="G10" s="667"/>
      <c r="H10" s="23">
        <f>$J$15</f>
        <v>0</v>
      </c>
      <c r="I10" s="12" t="s">
        <v>5</v>
      </c>
      <c r="J10" s="24">
        <f>$H$15</f>
        <v>0</v>
      </c>
      <c r="K10" s="34">
        <f>$J$20</f>
        <v>3</v>
      </c>
      <c r="L10" s="35" t="s">
        <v>5</v>
      </c>
      <c r="M10" s="24">
        <f>$H$20</f>
        <v>1</v>
      </c>
      <c r="N10" s="34">
        <f>$AD$16</f>
        <v>1</v>
      </c>
      <c r="O10" s="12" t="s">
        <v>5</v>
      </c>
      <c r="P10" s="13">
        <f>$AB$16</f>
        <v>3</v>
      </c>
      <c r="Q10" s="305"/>
      <c r="R10" s="293"/>
      <c r="S10" s="317"/>
      <c r="T10" s="16">
        <f>SUM(N11,K11,H11)</f>
        <v>1</v>
      </c>
      <c r="U10" s="12" t="s">
        <v>5</v>
      </c>
      <c r="V10" s="13">
        <f>SUM(J11,P11,M11)</f>
        <v>1</v>
      </c>
      <c r="W10" s="14">
        <f>SUM(N10,K10,H10)</f>
        <v>4</v>
      </c>
      <c r="X10" s="12" t="s">
        <v>5</v>
      </c>
      <c r="Y10" s="309">
        <f>SUM(P10,M10,J10)</f>
        <v>4</v>
      </c>
    </row>
    <row r="11" spans="1:26" ht="13.5" customHeight="1" thickBot="1">
      <c r="A11" s="207"/>
      <c r="B11" s="668" t="str">
        <f>'U15_G2'!H27</f>
        <v>Gazmaga</v>
      </c>
      <c r="C11" s="669"/>
      <c r="D11" s="669"/>
      <c r="E11" s="669"/>
      <c r="F11" s="669"/>
      <c r="G11" s="670"/>
      <c r="H11" s="36">
        <f>IF(H10=3,1,0)</f>
        <v>0</v>
      </c>
      <c r="I11" s="37"/>
      <c r="J11" s="38">
        <f>IF(J10=3,1,0)</f>
        <v>0</v>
      </c>
      <c r="K11" s="37">
        <f>IF(K10=3,1,0)</f>
        <v>1</v>
      </c>
      <c r="L11" s="37"/>
      <c r="M11" s="38">
        <f>IF(M10=3,1,0)</f>
        <v>0</v>
      </c>
      <c r="N11" s="37">
        <f>IF(N10=3,1,0)</f>
        <v>0</v>
      </c>
      <c r="O11" s="37"/>
      <c r="P11" s="37">
        <f>IF(P10=3,1,0)</f>
        <v>1</v>
      </c>
      <c r="Q11" s="306"/>
      <c r="R11" s="307"/>
      <c r="S11" s="318"/>
      <c r="T11" s="289"/>
      <c r="U11" s="41"/>
      <c r="V11" s="42"/>
      <c r="W11" s="40"/>
      <c r="X11" s="41"/>
      <c r="Y11" s="311"/>
      <c r="Z11" s="43"/>
    </row>
    <row r="12" spans="1:29" ht="19.5" customHeight="1" thickBot="1">
      <c r="A12" s="43"/>
      <c r="I12" s="361"/>
      <c r="K12" s="43"/>
      <c r="L12" s="43"/>
      <c r="R12" s="175"/>
      <c r="U12" s="489"/>
      <c r="V12" s="489"/>
      <c r="W12" s="489"/>
      <c r="X12" s="489"/>
      <c r="Y12" s="489"/>
      <c r="Z12" s="489"/>
      <c r="AC12" s="175"/>
    </row>
    <row r="13" spans="1:30" ht="12.75" customHeight="1" thickBot="1">
      <c r="A13" s="43"/>
      <c r="B13" s="44"/>
      <c r="C13" s="45"/>
      <c r="D13" s="45"/>
      <c r="E13" s="46" t="s">
        <v>1</v>
      </c>
      <c r="F13" s="46"/>
      <c r="G13" s="46" t="s">
        <v>1</v>
      </c>
      <c r="H13" s="47" t="s">
        <v>6</v>
      </c>
      <c r="I13" s="47"/>
      <c r="J13" s="48"/>
      <c r="K13" s="49"/>
      <c r="L13" s="50"/>
      <c r="M13" s="51"/>
      <c r="N13" s="47"/>
      <c r="O13" s="47"/>
      <c r="P13" s="47" t="s">
        <v>1</v>
      </c>
      <c r="Q13" s="47"/>
      <c r="R13" s="532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6</v>
      </c>
      <c r="AC13" s="47"/>
      <c r="AD13" s="52"/>
    </row>
    <row r="14" spans="1:30" ht="12.75" customHeight="1">
      <c r="A14" s="43"/>
      <c r="B14" s="490" t="s">
        <v>7</v>
      </c>
      <c r="C14" s="160"/>
      <c r="D14" s="160"/>
      <c r="E14" s="160"/>
      <c r="F14" s="160"/>
      <c r="G14" s="160"/>
      <c r="H14" s="160"/>
      <c r="I14" s="160"/>
      <c r="J14" s="491"/>
      <c r="K14" s="43"/>
      <c r="L14" s="493"/>
      <c r="M14" s="490" t="s">
        <v>8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491"/>
    </row>
    <row r="15" spans="1:70" s="478" customFormat="1" ht="12" customHeight="1">
      <c r="A15" s="43"/>
      <c r="B15" s="264">
        <v>1</v>
      </c>
      <c r="C15" s="270" t="s">
        <v>9</v>
      </c>
      <c r="D15" s="266">
        <v>4</v>
      </c>
      <c r="E15" s="271" t="str">
        <f>+B4</f>
        <v>---</v>
      </c>
      <c r="F15" s="222" t="s">
        <v>9</v>
      </c>
      <c r="G15" s="272" t="str">
        <f>$B$10</f>
        <v>Elisa</v>
      </c>
      <c r="H15" s="223">
        <v>0</v>
      </c>
      <c r="I15" s="462" t="s">
        <v>5</v>
      </c>
      <c r="J15" s="224">
        <v>0</v>
      </c>
      <c r="K15" s="228"/>
      <c r="L15" s="533"/>
      <c r="M15" s="273">
        <v>1</v>
      </c>
      <c r="N15" s="229" t="s">
        <v>9</v>
      </c>
      <c r="O15" s="274">
        <v>2</v>
      </c>
      <c r="P15" s="290" t="str">
        <f>$B$4</f>
        <v>---</v>
      </c>
      <c r="Q15" s="287"/>
      <c r="R15" s="287"/>
      <c r="S15" s="287"/>
      <c r="T15" s="287"/>
      <c r="U15" s="34" t="s">
        <v>9</v>
      </c>
      <c r="V15" s="287" t="str">
        <f>$B$6</f>
        <v>Sebastian</v>
      </c>
      <c r="W15" s="287"/>
      <c r="X15" s="287"/>
      <c r="Y15" s="287"/>
      <c r="Z15" s="287"/>
      <c r="AA15" s="288"/>
      <c r="AB15" s="232">
        <v>0</v>
      </c>
      <c r="AC15" s="518" t="s">
        <v>5</v>
      </c>
      <c r="AD15" s="224">
        <v>0</v>
      </c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</row>
    <row r="16" spans="1:70" s="478" customFormat="1" ht="12" customHeight="1" thickBot="1">
      <c r="A16" s="28"/>
      <c r="B16" s="275">
        <v>2</v>
      </c>
      <c r="C16" s="276" t="s">
        <v>9</v>
      </c>
      <c r="D16" s="277">
        <v>3</v>
      </c>
      <c r="E16" s="278" t="str">
        <f>+B6</f>
        <v>Sebastian</v>
      </c>
      <c r="F16" s="279" t="s">
        <v>9</v>
      </c>
      <c r="G16" s="280" t="str">
        <f>$B$8</f>
        <v>Patrick</v>
      </c>
      <c r="H16" s="251">
        <v>1</v>
      </c>
      <c r="I16" s="515" t="s">
        <v>5</v>
      </c>
      <c r="J16" s="252">
        <v>3</v>
      </c>
      <c r="K16" s="43"/>
      <c r="L16" s="493"/>
      <c r="M16" s="281">
        <v>3</v>
      </c>
      <c r="N16" s="156" t="s">
        <v>9</v>
      </c>
      <c r="O16" s="282">
        <v>4</v>
      </c>
      <c r="P16" s="291" t="str">
        <f>$B$8</f>
        <v>Patrick</v>
      </c>
      <c r="Q16" s="278"/>
      <c r="R16" s="278"/>
      <c r="S16" s="278"/>
      <c r="T16" s="278"/>
      <c r="U16" s="209" t="s">
        <v>9</v>
      </c>
      <c r="V16" s="278" t="str">
        <f>$B$10</f>
        <v>Elisa</v>
      </c>
      <c r="W16" s="278"/>
      <c r="X16" s="278"/>
      <c r="Y16" s="278"/>
      <c r="Z16" s="278"/>
      <c r="AA16" s="280"/>
      <c r="AB16" s="283">
        <v>3</v>
      </c>
      <c r="AC16" s="538" t="s">
        <v>5</v>
      </c>
      <c r="AD16" s="263">
        <v>1</v>
      </c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</row>
    <row r="17" spans="1:69" s="478" customFormat="1" ht="6" customHeight="1" thickBot="1">
      <c r="A17" s="28"/>
      <c r="E17" s="534"/>
      <c r="G17" s="534"/>
      <c r="H17" s="206"/>
      <c r="I17" s="206"/>
      <c r="J17" s="206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</row>
    <row r="18" spans="1:69" s="498" customFormat="1" ht="12.75" customHeight="1">
      <c r="A18" s="28"/>
      <c r="B18" s="490" t="s">
        <v>10</v>
      </c>
      <c r="C18" s="494"/>
      <c r="D18" s="494"/>
      <c r="E18" s="535"/>
      <c r="F18" s="494"/>
      <c r="G18" s="535"/>
      <c r="H18" s="516"/>
      <c r="I18" s="516"/>
      <c r="J18" s="517"/>
      <c r="K18" s="495"/>
      <c r="L18" s="495"/>
      <c r="M18" s="49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</row>
    <row r="19" spans="1:29" ht="12" customHeight="1">
      <c r="A19" s="28"/>
      <c r="B19" s="264">
        <v>1</v>
      </c>
      <c r="C19" s="270" t="s">
        <v>9</v>
      </c>
      <c r="D19" s="266">
        <v>3</v>
      </c>
      <c r="E19" s="271" t="str">
        <f>$B$4</f>
        <v>---</v>
      </c>
      <c r="F19" s="229" t="s">
        <v>9</v>
      </c>
      <c r="G19" s="271" t="str">
        <f>$B$8</f>
        <v>Patrick</v>
      </c>
      <c r="H19" s="232">
        <v>0</v>
      </c>
      <c r="I19" s="462" t="s">
        <v>5</v>
      </c>
      <c r="J19" s="255">
        <v>0</v>
      </c>
      <c r="K19" s="43"/>
      <c r="L19" s="43"/>
      <c r="M19" s="29"/>
      <c r="N19" s="194"/>
      <c r="O19" s="29"/>
      <c r="P19" s="536"/>
      <c r="Q19" s="43"/>
      <c r="R19" s="43"/>
      <c r="S19" s="43"/>
      <c r="T19" s="43"/>
      <c r="U19" s="43"/>
      <c r="V19" s="43"/>
      <c r="W19" s="43"/>
      <c r="X19" s="43"/>
      <c r="Y19" s="43"/>
      <c r="AA19" s="57"/>
      <c r="AB19" s="27"/>
      <c r="AC19" s="386"/>
    </row>
    <row r="20" spans="1:29" ht="13.5" customHeight="1" thickBot="1">
      <c r="A20" s="495"/>
      <c r="B20" s="284">
        <v>2</v>
      </c>
      <c r="C20" s="285" t="s">
        <v>9</v>
      </c>
      <c r="D20" s="286">
        <v>4</v>
      </c>
      <c r="E20" s="278" t="str">
        <f>$B$6</f>
        <v>Sebastian</v>
      </c>
      <c r="F20" s="285" t="s">
        <v>9</v>
      </c>
      <c r="G20" s="278" t="str">
        <f>$B$10</f>
        <v>Elisa</v>
      </c>
      <c r="H20" s="283">
        <v>1</v>
      </c>
      <c r="I20" s="538" t="s">
        <v>5</v>
      </c>
      <c r="J20" s="252">
        <v>3</v>
      </c>
      <c r="K20" s="43"/>
      <c r="L20" s="43"/>
      <c r="M20" s="537"/>
      <c r="N20" s="539"/>
      <c r="O20" s="537"/>
      <c r="P20" s="28"/>
      <c r="Q20" s="43"/>
      <c r="R20" s="43"/>
      <c r="S20" s="43"/>
      <c r="T20" s="43"/>
      <c r="U20" s="43"/>
      <c r="V20" s="28"/>
      <c r="W20" s="28"/>
      <c r="X20" s="28"/>
      <c r="Y20" s="28"/>
      <c r="Z20" s="28"/>
      <c r="AA20" s="386"/>
      <c r="AB20" s="417"/>
      <c r="AC20" s="386"/>
    </row>
    <row r="21" spans="1:29" ht="8.25" customHeight="1">
      <c r="A21" s="2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2:26" ht="15.75" customHeight="1" thickBot="1">
      <c r="B22" s="507" t="s">
        <v>11</v>
      </c>
      <c r="I22" s="361"/>
      <c r="P22" s="175"/>
      <c r="U22" s="175"/>
      <c r="V22" s="175"/>
      <c r="W22" s="175"/>
      <c r="X22" s="175"/>
      <c r="Y22" s="175"/>
      <c r="Z22" s="175"/>
    </row>
    <row r="23" spans="2:27" ht="16.5" thickBot="1">
      <c r="B23" s="508" t="s">
        <v>1</v>
      </c>
      <c r="C23" s="45"/>
      <c r="D23" s="45"/>
      <c r="E23" s="45"/>
      <c r="F23" s="45"/>
      <c r="G23" s="509"/>
      <c r="H23" s="509"/>
      <c r="I23" s="509"/>
      <c r="J23" s="509"/>
      <c r="K23" s="509"/>
      <c r="L23" s="509"/>
      <c r="M23" s="509"/>
      <c r="N23" s="509"/>
      <c r="O23" s="508" t="s">
        <v>12</v>
      </c>
      <c r="P23" s="175"/>
      <c r="Q23" s="509"/>
      <c r="R23" s="509"/>
      <c r="S23" s="509"/>
      <c r="T23" s="508" t="s">
        <v>13</v>
      </c>
      <c r="U23" s="45"/>
      <c r="V23" s="442"/>
      <c r="W23" s="440" t="s">
        <v>14</v>
      </c>
      <c r="X23" s="442"/>
      <c r="Y23" s="508" t="s">
        <v>4</v>
      </c>
      <c r="Z23" s="269"/>
      <c r="AA23" s="511"/>
    </row>
    <row r="24" spans="2:27" ht="12.75" customHeight="1">
      <c r="B24" s="579" t="str">
        <f>$B$8</f>
        <v>Patrick</v>
      </c>
      <c r="C24" s="580"/>
      <c r="D24" s="580"/>
      <c r="E24" s="580"/>
      <c r="F24" s="580"/>
      <c r="G24" s="581"/>
      <c r="H24" s="581" t="str">
        <f>$B$9</f>
        <v>Schmidt</v>
      </c>
      <c r="I24" s="581"/>
      <c r="J24" s="581"/>
      <c r="K24" s="581"/>
      <c r="L24" s="581"/>
      <c r="M24" s="581"/>
      <c r="N24" s="582"/>
      <c r="O24" s="583">
        <f>$T$8</f>
        <v>2</v>
      </c>
      <c r="P24" s="584"/>
      <c r="Q24" s="545" t="s">
        <v>5</v>
      </c>
      <c r="R24" s="584">
        <f>$V$8</f>
        <v>0</v>
      </c>
      <c r="S24" s="584"/>
      <c r="T24" s="585">
        <f>$W$8</f>
        <v>6</v>
      </c>
      <c r="U24" s="586" t="s">
        <v>5</v>
      </c>
      <c r="V24" s="587">
        <f>$Y$8</f>
        <v>2</v>
      </c>
      <c r="W24" s="588">
        <f>SUM(T24-V24)</f>
        <v>4</v>
      </c>
      <c r="X24" s="589"/>
      <c r="Y24" s="492"/>
      <c r="Z24" s="512">
        <v>5</v>
      </c>
      <c r="AA24" s="493"/>
    </row>
    <row r="25" spans="2:27" ht="12.75" customHeight="1">
      <c r="B25" s="553" t="str">
        <f>$B$10</f>
        <v>Elisa</v>
      </c>
      <c r="C25" s="590"/>
      <c r="D25" s="590"/>
      <c r="E25" s="590"/>
      <c r="F25" s="590"/>
      <c r="G25" s="555"/>
      <c r="H25" s="555" t="str">
        <f>$B$11</f>
        <v>Gazmaga</v>
      </c>
      <c r="I25" s="555"/>
      <c r="J25" s="555"/>
      <c r="K25" s="555"/>
      <c r="L25" s="555"/>
      <c r="M25" s="555"/>
      <c r="N25" s="591"/>
      <c r="O25" s="592">
        <f>$T$10</f>
        <v>1</v>
      </c>
      <c r="P25" s="584"/>
      <c r="Q25" s="545" t="s">
        <v>5</v>
      </c>
      <c r="R25" s="584">
        <f>$V$10</f>
        <v>1</v>
      </c>
      <c r="S25" s="584"/>
      <c r="T25" s="593">
        <f>$W$10</f>
        <v>4</v>
      </c>
      <c r="U25" s="545" t="s">
        <v>5</v>
      </c>
      <c r="V25" s="587">
        <f>$Y$10</f>
        <v>4</v>
      </c>
      <c r="W25" s="594">
        <f>SUM(T25-V25)</f>
        <v>0</v>
      </c>
      <c r="X25" s="595"/>
      <c r="Y25" s="492"/>
      <c r="Z25" s="512">
        <v>6</v>
      </c>
      <c r="AA25" s="493"/>
    </row>
    <row r="26" spans="2:27" ht="12.75" customHeight="1">
      <c r="B26" s="553" t="str">
        <f>$B$4</f>
        <v>---</v>
      </c>
      <c r="C26" s="590"/>
      <c r="D26" s="590"/>
      <c r="E26" s="590"/>
      <c r="F26" s="590"/>
      <c r="G26" s="555"/>
      <c r="H26" s="555" t="str">
        <f>$B$5</f>
        <v> </v>
      </c>
      <c r="I26" s="555"/>
      <c r="J26" s="555"/>
      <c r="K26" s="555"/>
      <c r="L26" s="555"/>
      <c r="M26" s="555"/>
      <c r="N26" s="591"/>
      <c r="O26" s="592">
        <f>$T$4</f>
        <v>0</v>
      </c>
      <c r="P26" s="584"/>
      <c r="Q26" s="545" t="s">
        <v>5</v>
      </c>
      <c r="R26" s="584">
        <f>$V$4</f>
        <v>0</v>
      </c>
      <c r="S26" s="584"/>
      <c r="T26" s="593">
        <f>$W$4</f>
        <v>0</v>
      </c>
      <c r="U26" s="545" t="s">
        <v>5</v>
      </c>
      <c r="V26" s="587">
        <f>$Y$4</f>
        <v>0</v>
      </c>
      <c r="W26" s="594">
        <f>SUM(T26-V26)</f>
        <v>0</v>
      </c>
      <c r="X26" s="595"/>
      <c r="Y26" s="492"/>
      <c r="Z26" s="512">
        <v>7</v>
      </c>
      <c r="AA26" s="493"/>
    </row>
    <row r="27" spans="2:27" ht="12.75" customHeight="1" thickBot="1">
      <c r="B27" s="596" t="str">
        <f>$B$6</f>
        <v>Sebastian</v>
      </c>
      <c r="C27" s="597"/>
      <c r="D27" s="597"/>
      <c r="E27" s="597"/>
      <c r="F27" s="597"/>
      <c r="G27" s="598"/>
      <c r="H27" s="598" t="str">
        <f>$B$7</f>
        <v>Koch</v>
      </c>
      <c r="I27" s="598"/>
      <c r="J27" s="598"/>
      <c r="K27" s="598"/>
      <c r="L27" s="598"/>
      <c r="M27" s="598"/>
      <c r="N27" s="599"/>
      <c r="O27" s="600">
        <f>$T$6</f>
        <v>0</v>
      </c>
      <c r="P27" s="468"/>
      <c r="Q27" s="571" t="s">
        <v>5</v>
      </c>
      <c r="R27" s="468">
        <f>$V$6</f>
        <v>2</v>
      </c>
      <c r="S27" s="468"/>
      <c r="T27" s="601">
        <f>$W$6</f>
        <v>2</v>
      </c>
      <c r="U27" s="571" t="s">
        <v>5</v>
      </c>
      <c r="V27" s="602">
        <f>$Y$6</f>
        <v>6</v>
      </c>
      <c r="W27" s="603">
        <f>SUM(T27-V27)</f>
        <v>-4</v>
      </c>
      <c r="X27" s="604"/>
      <c r="Y27" s="172"/>
      <c r="Z27" s="513">
        <v>8</v>
      </c>
      <c r="AA27" s="514"/>
    </row>
    <row r="28" ht="15" customHeight="1"/>
  </sheetData>
  <mergeCells count="8">
    <mergeCell ref="B4:G4"/>
    <mergeCell ref="B5:G5"/>
    <mergeCell ref="B6:G6"/>
    <mergeCell ref="B7:G7"/>
    <mergeCell ref="B8:G8"/>
    <mergeCell ref="B9:G9"/>
    <mergeCell ref="B10:G10"/>
    <mergeCell ref="B11:G11"/>
  </mergeCells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Aheimer</cp:lastModifiedBy>
  <cp:lastPrinted>2003-12-06T13:24:04Z</cp:lastPrinted>
  <dcterms:created xsi:type="dcterms:W3CDTF">1998-10-31T19:55:39Z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